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835" activeTab="6"/>
  </bookViews>
  <sheets>
    <sheet name="CHURCH" sheetId="1" r:id="rId1"/>
    <sheet name="RES" sheetId="2" r:id="rId2"/>
    <sheet name="IND" sheetId="3" r:id="rId3"/>
    <sheet name="BUS" sheetId="4" r:id="rId4"/>
    <sheet name="SCHOOL" sheetId="5" r:id="rId5"/>
    <sheet name="AGRI" sheetId="6" r:id="rId6"/>
    <sheet name="TARIFF" sheetId="7" r:id="rId7"/>
    <sheet name="Sheet1" sheetId="8" r:id="rId8"/>
  </sheets>
  <definedNames>
    <definedName name="_xlnm.Print_Area" localSheetId="3">'BUS'!$A$1:$F$20</definedName>
    <definedName name="_xlnm.Print_Area" localSheetId="0">'CHURCH'!$A$1:$I$41</definedName>
    <definedName name="_xlnm.Print_Area" localSheetId="1">'RES'!$A$1:$F$27</definedName>
    <definedName name="_xlnm.Print_Area" localSheetId="6">'TARIFF'!$A$1:$F$53</definedName>
  </definedNames>
  <calcPr fullCalcOnLoad="1"/>
</workbook>
</file>

<file path=xl/sharedStrings.xml><?xml version="1.0" encoding="utf-8"?>
<sst xmlns="http://schemas.openxmlformats.org/spreadsheetml/2006/main" count="190" uniqueCount="100">
  <si>
    <t>SAMPLE CONSUMER ACCOUNT :  CHURCH</t>
  </si>
  <si>
    <t>SERVICE</t>
  </si>
  <si>
    <t>DETAILS</t>
  </si>
  <si>
    <t>INCREASE</t>
  </si>
  <si>
    <t>Consumption</t>
  </si>
  <si>
    <t xml:space="preserve">Electricity basic </t>
  </si>
  <si>
    <t>Water basic</t>
  </si>
  <si>
    <t>Refuse</t>
  </si>
  <si>
    <t>Sewerage</t>
  </si>
  <si>
    <t>Rates</t>
  </si>
  <si>
    <t>TOTAL</t>
  </si>
  <si>
    <t>SAMPLE CONSUMER ACCOUNT :  RESIDENTIAL</t>
  </si>
  <si>
    <t>Market Value - R 500 000</t>
  </si>
  <si>
    <t>R0 - 42000</t>
  </si>
  <si>
    <t>SAMPLE CONSUMER ACCOUNT :  RESIDENTIAL - INDIGENT</t>
  </si>
  <si>
    <t>75 kw</t>
  </si>
  <si>
    <t>8 kl</t>
  </si>
  <si>
    <t>SAMPLE CONSUMER ACCOUNT :  BUSINESS</t>
  </si>
  <si>
    <t>SAMPLE CONSUMER ACCOUNT :  SCHOOL</t>
  </si>
  <si>
    <t>36 Points</t>
  </si>
  <si>
    <t>SAMPLE CONSUMER ACCOUNT :  AGRICULTURE</t>
  </si>
  <si>
    <t>Adult - Town</t>
  </si>
  <si>
    <t>Child - Town</t>
  </si>
  <si>
    <t>Adult - Township</t>
  </si>
  <si>
    <t>Child - Township</t>
  </si>
  <si>
    <t>2011-2012</t>
  </si>
  <si>
    <t>0 - 6kl</t>
  </si>
  <si>
    <t>7 - 20kl</t>
  </si>
  <si>
    <t>21 - 30kl</t>
  </si>
  <si>
    <t>30 kl</t>
  </si>
  <si>
    <t>31 &gt;</t>
  </si>
  <si>
    <t>400kwh</t>
  </si>
  <si>
    <t>Elec Consumption</t>
  </si>
  <si>
    <t>0 - 15</t>
  </si>
  <si>
    <t>16 - 400</t>
  </si>
  <si>
    <t>0 - 50 Free</t>
  </si>
  <si>
    <t>Water Consumption</t>
  </si>
  <si>
    <t>0 - 6kl Free</t>
  </si>
  <si>
    <t>7 - 20lk</t>
  </si>
  <si>
    <t>Market Value - R 42 000</t>
  </si>
  <si>
    <t>6 890 kwh</t>
  </si>
  <si>
    <t>SAMPLE CONSUMER ACCOUNT :  GOVERNMENT</t>
  </si>
  <si>
    <t>Re-Opening</t>
  </si>
  <si>
    <t>Double Grave on Top of each other</t>
  </si>
  <si>
    <t>Building Plan</t>
  </si>
  <si>
    <t>New Plan</t>
  </si>
  <si>
    <t>Existing Plan</t>
  </si>
  <si>
    <t>Double Stands</t>
  </si>
  <si>
    <t>Consolidation of Stands/Subdivisions</t>
  </si>
  <si>
    <t>Halls</t>
  </si>
  <si>
    <t>Parys Hall</t>
  </si>
  <si>
    <t>Mosepeli Hall</t>
  </si>
  <si>
    <t>Forum Building</t>
  </si>
  <si>
    <t>Schonkenvulle Hall</t>
  </si>
  <si>
    <t>Heilbron Hall</t>
  </si>
  <si>
    <t>Koppies Hall</t>
  </si>
  <si>
    <t>Kwakwatsi Hall</t>
  </si>
  <si>
    <t xml:space="preserve">Vredefort Hall </t>
  </si>
  <si>
    <t>Phiritona Hall</t>
  </si>
  <si>
    <t>Sandersville Hall</t>
  </si>
  <si>
    <t>Edenville Hall</t>
  </si>
  <si>
    <t>Vredeshoop Hall</t>
  </si>
  <si>
    <t>Resorts</t>
  </si>
  <si>
    <t>Heilbron Caravan Stands</t>
  </si>
  <si>
    <t>Parys Caravan Stands</t>
  </si>
  <si>
    <t>Chaletts 1-4 per person(In Season)</t>
  </si>
  <si>
    <t>Traffic</t>
  </si>
  <si>
    <t>Escort of Heavy Vehicles</t>
  </si>
  <si>
    <t>Vote Posters</t>
  </si>
  <si>
    <t>1-50 Posters</t>
  </si>
  <si>
    <t>51-100 Posters</t>
  </si>
  <si>
    <t>Sewerage Blockages</t>
  </si>
  <si>
    <t>House unblockage, During Office hours</t>
  </si>
  <si>
    <t>Testing Water Meter Reading</t>
  </si>
  <si>
    <t>Special Water Meter Reading</t>
  </si>
  <si>
    <t>Service Deposit</t>
  </si>
  <si>
    <t>Water and Electricity Deposit</t>
  </si>
  <si>
    <t xml:space="preserve">Water </t>
  </si>
  <si>
    <t>Electricity</t>
  </si>
  <si>
    <t>Testing Electricity Meter</t>
  </si>
  <si>
    <t>Re-Connection Fee</t>
  </si>
  <si>
    <t>Final Reading/New connection on New Accounts</t>
  </si>
  <si>
    <t>Installation of Pre-Paid Meter</t>
  </si>
  <si>
    <t>Grave</t>
  </si>
  <si>
    <t>Fine</t>
  </si>
  <si>
    <t>Clearance</t>
  </si>
  <si>
    <t>Clearance Certificate</t>
  </si>
  <si>
    <t>Valuation Certificates</t>
  </si>
  <si>
    <t>Valuation Roll</t>
  </si>
  <si>
    <t>Objection against valuation</t>
  </si>
  <si>
    <t>Returned Cheque</t>
  </si>
  <si>
    <r>
      <t xml:space="preserve">Tampering with </t>
    </r>
    <r>
      <rPr>
        <b/>
        <sz val="18"/>
        <rFont val="Arial"/>
        <family val="2"/>
      </rPr>
      <t xml:space="preserve">Water </t>
    </r>
    <r>
      <rPr>
        <sz val="18"/>
        <rFont val="Arial"/>
        <family val="2"/>
      </rPr>
      <t>meters</t>
    </r>
  </si>
  <si>
    <r>
      <t xml:space="preserve">Tampering with </t>
    </r>
    <r>
      <rPr>
        <b/>
        <sz val="18"/>
        <rFont val="Arial"/>
        <family val="2"/>
      </rPr>
      <t>Electricity</t>
    </r>
  </si>
  <si>
    <r>
      <t xml:space="preserve">Building without approved </t>
    </r>
    <r>
      <rPr>
        <b/>
        <sz val="18"/>
        <color indexed="8"/>
        <rFont val="Arial"/>
        <family val="2"/>
      </rPr>
      <t>Plan</t>
    </r>
  </si>
  <si>
    <t>Escort of Funerals/Summons(Per hour and part thereof)</t>
  </si>
  <si>
    <t>2012-2013</t>
  </si>
  <si>
    <t>Phase in 100%</t>
  </si>
  <si>
    <t>Removal of Builders waste</t>
  </si>
  <si>
    <t>2013-2014</t>
  </si>
  <si>
    <t>TARIFF LIST 2013 - 2014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</si>
</sst>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&quot;R&quot;\ * #,##0.000_ ;_ &quot;R&quot;\ * \-#,##0.000_ ;_ &quot;R&quot;\ * &quot;-&quot;???_ ;_ @_ "/>
    <numFmt numFmtId="165" formatCode="_ &quot;R&quot;\ * #,##0.0000_ ;_ &quot;R&quot;\ * \-#,##0.0000_ ;_ &quot;R&quot;\ * &quot;-&quot;????_ ;_ @_ "/>
  </numFmts>
  <fonts count="5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0" fillId="0" borderId="12" xfId="0" applyBorder="1" applyAlignment="1">
      <alignment/>
    </xf>
    <xf numFmtId="44" fontId="0" fillId="0" borderId="12" xfId="44" applyFont="1" applyBorder="1" applyAlignment="1">
      <alignment/>
    </xf>
    <xf numFmtId="0" fontId="0" fillId="0" borderId="13" xfId="0" applyBorder="1" applyAlignment="1">
      <alignment/>
    </xf>
    <xf numFmtId="44" fontId="0" fillId="0" borderId="13" xfId="44" applyFont="1" applyBorder="1" applyAlignment="1">
      <alignment/>
    </xf>
    <xf numFmtId="0" fontId="1" fillId="0" borderId="13" xfId="0" applyFont="1" applyBorder="1" applyAlignment="1">
      <alignment/>
    </xf>
    <xf numFmtId="44" fontId="1" fillId="0" borderId="13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 quotePrefix="1">
      <alignment/>
    </xf>
    <xf numFmtId="44" fontId="0" fillId="0" borderId="17" xfId="44" applyFont="1" applyBorder="1" applyAlignment="1">
      <alignment/>
    </xf>
    <xf numFmtId="44" fontId="1" fillId="0" borderId="17" xfId="44" applyFont="1" applyBorder="1" applyAlignment="1">
      <alignment/>
    </xf>
    <xf numFmtId="0" fontId="0" fillId="0" borderId="18" xfId="0" applyBorder="1" applyAlignment="1">
      <alignment/>
    </xf>
    <xf numFmtId="44" fontId="0" fillId="0" borderId="18" xfId="44" applyFont="1" applyBorder="1" applyAlignment="1">
      <alignment/>
    </xf>
    <xf numFmtId="0" fontId="2" fillId="0" borderId="0" xfId="0" applyFont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4" fontId="2" fillId="33" borderId="19" xfId="44" applyFont="1" applyFill="1" applyBorder="1" applyAlignment="1">
      <alignment/>
    </xf>
    <xf numFmtId="44" fontId="2" fillId="33" borderId="20" xfId="44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18" xfId="44" applyFont="1" applyBorder="1" applyAlignment="1" quotePrefix="1">
      <alignment/>
    </xf>
    <xf numFmtId="6" fontId="0" fillId="0" borderId="13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44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6" fontId="0" fillId="0" borderId="0" xfId="0" applyNumberForma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44" fontId="6" fillId="0" borderId="0" xfId="44" applyFont="1" applyBorder="1" applyAlignment="1">
      <alignment/>
    </xf>
    <xf numFmtId="44" fontId="6" fillId="0" borderId="23" xfId="44" applyFont="1" applyBorder="1" applyAlignment="1">
      <alignment/>
    </xf>
    <xf numFmtId="0" fontId="6" fillId="0" borderId="15" xfId="0" applyFont="1" applyBorder="1" applyAlignment="1">
      <alignment/>
    </xf>
    <xf numFmtId="44" fontId="6" fillId="0" borderId="11" xfId="44" applyFont="1" applyBorder="1" applyAlignment="1">
      <alignment/>
    </xf>
    <xf numFmtId="0" fontId="6" fillId="0" borderId="16" xfId="0" applyFont="1" applyBorder="1" applyAlignment="1">
      <alignment/>
    </xf>
    <xf numFmtId="44" fontId="6" fillId="0" borderId="10" xfId="44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44" fontId="6" fillId="0" borderId="26" xfId="44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4" fillId="0" borderId="27" xfId="0" applyFont="1" applyBorder="1" applyAlignment="1">
      <alignment/>
    </xf>
    <xf numFmtId="0" fontId="55" fillId="0" borderId="25" xfId="0" applyFont="1" applyBorder="1" applyAlignment="1">
      <alignment/>
    </xf>
    <xf numFmtId="44" fontId="55" fillId="0" borderId="26" xfId="44" applyFont="1" applyBorder="1" applyAlignment="1">
      <alignment/>
    </xf>
    <xf numFmtId="0" fontId="6" fillId="0" borderId="28" xfId="0" applyFont="1" applyFill="1" applyBorder="1" applyAlignment="1">
      <alignment/>
    </xf>
    <xf numFmtId="6" fontId="6" fillId="0" borderId="23" xfId="0" applyNumberFormat="1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6" fontId="0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6" fontId="6" fillId="0" borderId="0" xfId="0" applyNumberFormat="1" applyFont="1" applyBorder="1" applyAlignment="1">
      <alignment/>
    </xf>
    <xf numFmtId="44" fontId="55" fillId="0" borderId="0" xfId="44" applyFont="1" applyBorder="1" applyAlignment="1">
      <alignment/>
    </xf>
    <xf numFmtId="0" fontId="4" fillId="0" borderId="0" xfId="0" applyFont="1" applyFill="1" applyBorder="1" applyAlignment="1">
      <alignment/>
    </xf>
    <xf numFmtId="6" fontId="3" fillId="0" borderId="0" xfId="0" applyNumberFormat="1" applyFont="1" applyBorder="1" applyAlignment="1">
      <alignment/>
    </xf>
    <xf numFmtId="44" fontId="3" fillId="0" borderId="0" xfId="44" applyFont="1" applyBorder="1" applyAlignment="1">
      <alignment/>
    </xf>
    <xf numFmtId="44" fontId="56" fillId="0" borderId="0" xfId="44" applyFont="1" applyBorder="1" applyAlignment="1">
      <alignment/>
    </xf>
    <xf numFmtId="44" fontId="57" fillId="0" borderId="0" xfId="44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31" xfId="0" applyFont="1" applyFill="1" applyBorder="1" applyAlignment="1">
      <alignment/>
    </xf>
    <xf numFmtId="44" fontId="8" fillId="33" borderId="32" xfId="44" applyFont="1" applyFill="1" applyBorder="1" applyAlignment="1">
      <alignment/>
    </xf>
    <xf numFmtId="44" fontId="8" fillId="33" borderId="23" xfId="44" applyFont="1" applyFill="1" applyBorder="1" applyAlignment="1">
      <alignment/>
    </xf>
    <xf numFmtId="44" fontId="0" fillId="0" borderId="33" xfId="44" applyFont="1" applyBorder="1" applyAlignment="1">
      <alignment/>
    </xf>
    <xf numFmtId="44" fontId="0" fillId="0" borderId="34" xfId="44" applyFont="1" applyBorder="1" applyAlignment="1">
      <alignment/>
    </xf>
    <xf numFmtId="44" fontId="0" fillId="0" borderId="35" xfId="44" applyFont="1" applyBorder="1" applyAlignment="1">
      <alignment/>
    </xf>
    <xf numFmtId="44" fontId="0" fillId="0" borderId="36" xfId="44" applyFont="1" applyBorder="1" applyAlignment="1">
      <alignment/>
    </xf>
    <xf numFmtId="44" fontId="0" fillId="0" borderId="37" xfId="44" applyFont="1" applyBorder="1" applyAlignment="1">
      <alignment/>
    </xf>
    <xf numFmtId="44" fontId="0" fillId="0" borderId="38" xfId="44" applyFont="1" applyBorder="1" applyAlignment="1">
      <alignment/>
    </xf>
    <xf numFmtId="44" fontId="0" fillId="0" borderId="39" xfId="44" applyFont="1" applyBorder="1" applyAlignment="1">
      <alignment/>
    </xf>
    <xf numFmtId="44" fontId="0" fillId="0" borderId="40" xfId="44" applyFont="1" applyBorder="1" applyAlignment="1">
      <alignment/>
    </xf>
    <xf numFmtId="44" fontId="1" fillId="0" borderId="40" xfId="44" applyFont="1" applyBorder="1" applyAlignment="1">
      <alignment/>
    </xf>
    <xf numFmtId="44" fontId="0" fillId="0" borderId="32" xfId="44" applyFont="1" applyBorder="1" applyAlignment="1">
      <alignment/>
    </xf>
    <xf numFmtId="44" fontId="0" fillId="0" borderId="41" xfId="44" applyFont="1" applyBorder="1" applyAlignment="1">
      <alignment/>
    </xf>
    <xf numFmtId="44" fontId="0" fillId="0" borderId="42" xfId="44" applyFont="1" applyBorder="1" applyAlignment="1">
      <alignment/>
    </xf>
    <xf numFmtId="44" fontId="0" fillId="0" borderId="43" xfId="44" applyFont="1" applyBorder="1" applyAlignment="1">
      <alignment/>
    </xf>
    <xf numFmtId="44" fontId="8" fillId="33" borderId="14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80" zoomScaleSheetLayoutView="80" zoomScalePageLayoutView="0" workbookViewId="0" topLeftCell="A1">
      <selection activeCell="F6" sqref="F6"/>
    </sheetView>
  </sheetViews>
  <sheetFormatPr defaultColWidth="9.140625" defaultRowHeight="12.75"/>
  <cols>
    <col min="1" max="1" width="27.421875" style="0" customWidth="1"/>
    <col min="2" max="2" width="23.140625" style="0" customWidth="1"/>
    <col min="3" max="3" width="17.00390625" style="4" bestFit="1" customWidth="1"/>
    <col min="4" max="5" width="21.00390625" style="4" customWidth="1"/>
    <col min="6" max="6" width="17.28125" style="4" bestFit="1" customWidth="1"/>
  </cols>
  <sheetData>
    <row r="1" ht="18">
      <c r="A1" s="1" t="s">
        <v>0</v>
      </c>
    </row>
    <row r="2" ht="13.5" thickBot="1"/>
    <row r="3" spans="1:6" s="28" customFormat="1" ht="16.5" thickBot="1">
      <c r="A3" s="29" t="s">
        <v>1</v>
      </c>
      <c r="B3" s="30" t="s">
        <v>2</v>
      </c>
      <c r="C3" s="32" t="s">
        <v>25</v>
      </c>
      <c r="D3" s="32" t="s">
        <v>95</v>
      </c>
      <c r="E3" s="32" t="s">
        <v>98</v>
      </c>
      <c r="F3" s="31" t="s">
        <v>3</v>
      </c>
    </row>
    <row r="4" spans="1:6" ht="12.75">
      <c r="A4" s="26" t="s">
        <v>5</v>
      </c>
      <c r="B4" s="7"/>
      <c r="C4" s="27">
        <v>192.608</v>
      </c>
      <c r="D4" s="20">
        <f>C4*1.16</f>
        <v>223.42528</v>
      </c>
      <c r="E4" s="8">
        <f>D4*1.08</f>
        <v>241.2993024</v>
      </c>
      <c r="F4" s="27">
        <f>E4-D4</f>
        <v>17.8740224</v>
      </c>
    </row>
    <row r="5" spans="1:6" ht="12.75">
      <c r="A5" s="46" t="s">
        <v>32</v>
      </c>
      <c r="B5" s="45">
        <v>400</v>
      </c>
      <c r="C5" s="22">
        <v>428.55280000000005</v>
      </c>
      <c r="D5" s="22">
        <f>C5*1.16</f>
        <v>497.12124800000004</v>
      </c>
      <c r="E5" s="97">
        <f>D5*1.08</f>
        <v>536.8909478400001</v>
      </c>
      <c r="F5" s="22">
        <f>E5-D5</f>
        <v>39.769699840000044</v>
      </c>
    </row>
    <row r="6" spans="1:6" ht="12.75">
      <c r="A6" s="17" t="s">
        <v>6</v>
      </c>
      <c r="B6" s="34"/>
      <c r="C6" s="21">
        <v>32.002848795046795</v>
      </c>
      <c r="D6" s="21">
        <f>C6*1.059</f>
        <v>33.891016873954555</v>
      </c>
      <c r="E6" s="5">
        <f>D6*1.056</f>
        <v>35.78891381889601</v>
      </c>
      <c r="F6" s="21">
        <f>E6-D6</f>
        <v>1.8978969449414578</v>
      </c>
    </row>
    <row r="7" spans="1:6" ht="12.75">
      <c r="A7" s="35"/>
      <c r="B7" s="33" t="s">
        <v>29</v>
      </c>
      <c r="C7" s="27"/>
      <c r="D7" s="21">
        <f aca="true" t="shared" si="0" ref="D7:D18">C7*1.059</f>
        <v>0</v>
      </c>
      <c r="E7" s="8"/>
      <c r="F7" s="27"/>
    </row>
    <row r="8" spans="1:6" ht="12.75">
      <c r="A8" s="35"/>
      <c r="B8" s="36" t="s">
        <v>26</v>
      </c>
      <c r="C8" s="27">
        <v>0</v>
      </c>
      <c r="D8" s="21">
        <f t="shared" si="0"/>
        <v>0</v>
      </c>
      <c r="E8" s="5"/>
      <c r="F8" s="21">
        <f>D8-C8</f>
        <v>0</v>
      </c>
    </row>
    <row r="9" spans="1:6" ht="12.75">
      <c r="A9" s="35"/>
      <c r="B9" s="36" t="s">
        <v>27</v>
      </c>
      <c r="C9" s="27">
        <v>90.44</v>
      </c>
      <c r="D9" s="21">
        <f t="shared" si="0"/>
        <v>95.77596</v>
      </c>
      <c r="E9" s="8">
        <f>D9*1.056</f>
        <v>101.13941376</v>
      </c>
      <c r="F9" s="27">
        <f>E9-D9</f>
        <v>5.363453759999999</v>
      </c>
    </row>
    <row r="10" spans="1:6" ht="12.75">
      <c r="A10" s="35"/>
      <c r="B10" s="36" t="s">
        <v>28</v>
      </c>
      <c r="C10" s="27">
        <v>45.55</v>
      </c>
      <c r="D10" s="21">
        <f t="shared" si="0"/>
        <v>48.237449999999995</v>
      </c>
      <c r="E10" s="8">
        <f>D10*1.056</f>
        <v>50.938747199999995</v>
      </c>
      <c r="F10" s="27">
        <f>E10-D10</f>
        <v>2.701297199999999</v>
      </c>
    </row>
    <row r="11" spans="1:6" ht="12.75">
      <c r="A11" s="35"/>
      <c r="B11" s="44" t="s">
        <v>30</v>
      </c>
      <c r="C11" s="27">
        <v>21.52</v>
      </c>
      <c r="D11" s="21">
        <f t="shared" si="0"/>
        <v>22.789679999999997</v>
      </c>
      <c r="E11" s="8">
        <f>D11*1.056</f>
        <v>24.065902079999997</v>
      </c>
      <c r="F11" s="27">
        <f>E11-D11</f>
        <v>1.2762220800000001</v>
      </c>
    </row>
    <row r="12" spans="1:6" ht="12.75">
      <c r="A12" s="16" t="s">
        <v>4</v>
      </c>
      <c r="B12" s="33"/>
      <c r="C12" s="22"/>
      <c r="D12" s="21">
        <f t="shared" si="0"/>
        <v>0</v>
      </c>
      <c r="E12" s="8"/>
      <c r="F12" s="22"/>
    </row>
    <row r="13" spans="1:6" ht="12.75">
      <c r="A13" s="17" t="s">
        <v>7</v>
      </c>
      <c r="B13" s="2"/>
      <c r="C13" s="21">
        <v>63.97</v>
      </c>
      <c r="D13" s="21">
        <f t="shared" si="0"/>
        <v>67.74423</v>
      </c>
      <c r="E13" s="5">
        <f>D13*1.056</f>
        <v>71.53790688000001</v>
      </c>
      <c r="F13" s="21">
        <f>E13-D13</f>
        <v>3.7936768800000067</v>
      </c>
    </row>
    <row r="14" spans="1:6" ht="12.75">
      <c r="A14" s="16"/>
      <c r="B14" s="3"/>
      <c r="C14" s="22"/>
      <c r="D14" s="21">
        <f t="shared" si="0"/>
        <v>0</v>
      </c>
      <c r="E14" s="8"/>
      <c r="F14" s="22">
        <f>D14-C14</f>
        <v>0</v>
      </c>
    </row>
    <row r="15" spans="1:6" ht="12.75">
      <c r="A15" s="17" t="s">
        <v>8</v>
      </c>
      <c r="B15" s="2"/>
      <c r="C15" s="21">
        <v>84.35</v>
      </c>
      <c r="D15" s="21">
        <f t="shared" si="0"/>
        <v>89.32664999999999</v>
      </c>
      <c r="E15" s="5">
        <f>D15*1.056</f>
        <v>94.32894239999999</v>
      </c>
      <c r="F15" s="21">
        <f>E15-D15</f>
        <v>5.002292400000002</v>
      </c>
    </row>
    <row r="16" spans="1:6" ht="12.75">
      <c r="A16" s="16"/>
      <c r="B16" s="3"/>
      <c r="C16" s="22"/>
      <c r="D16" s="21">
        <f t="shared" si="0"/>
        <v>0</v>
      </c>
      <c r="E16" s="8"/>
      <c r="F16" s="22">
        <f>D16-C16</f>
        <v>0</v>
      </c>
    </row>
    <row r="17" spans="1:7" ht="12.75">
      <c r="A17" s="17" t="s">
        <v>9</v>
      </c>
      <c r="B17" s="2" t="s">
        <v>12</v>
      </c>
      <c r="C17" s="23">
        <v>0</v>
      </c>
      <c r="D17" s="21">
        <f t="shared" si="0"/>
        <v>0</v>
      </c>
      <c r="E17" s="5"/>
      <c r="F17" s="21">
        <f>D17-C17</f>
        <v>0</v>
      </c>
      <c r="G17" s="7"/>
    </row>
    <row r="18" spans="1:6" ht="13.5" thickBot="1">
      <c r="A18" s="18"/>
      <c r="B18" s="11"/>
      <c r="C18" s="24"/>
      <c r="D18" s="21">
        <f t="shared" si="0"/>
        <v>0</v>
      </c>
      <c r="E18" s="8"/>
      <c r="F18" s="24">
        <f>D18-C18</f>
        <v>0</v>
      </c>
    </row>
    <row r="19" spans="1:6" ht="12.75">
      <c r="A19" s="15"/>
      <c r="B19" s="9"/>
      <c r="C19" s="20"/>
      <c r="D19" s="20"/>
      <c r="E19" s="10"/>
      <c r="F19" s="20"/>
    </row>
    <row r="20" spans="1:6" s="1" customFormat="1" ht="18.75" thickBot="1">
      <c r="A20" s="19" t="s">
        <v>10</v>
      </c>
      <c r="B20" s="13"/>
      <c r="C20" s="25">
        <f>SUM(C4:C19)</f>
        <v>958.9936487950469</v>
      </c>
      <c r="D20" s="25">
        <f>SUM(D4:D19)</f>
        <v>1078.3115148739546</v>
      </c>
      <c r="E20" s="14">
        <f>SUM(E4:E19)</f>
        <v>1155.990076378896</v>
      </c>
      <c r="F20" s="25">
        <f>E20-D20</f>
        <v>77.6785615049414</v>
      </c>
    </row>
    <row r="21" ht="12.75">
      <c r="F21" s="8"/>
    </row>
    <row r="22" ht="12.75">
      <c r="F22" s="8"/>
    </row>
    <row r="23" ht="12.75">
      <c r="F23" s="8"/>
    </row>
    <row r="24" ht="12.75">
      <c r="F24" s="8"/>
    </row>
    <row r="25" spans="1:2" ht="12.75">
      <c r="A25" s="41">
        <v>40724</v>
      </c>
      <c r="B25">
        <f>30-6</f>
        <v>24</v>
      </c>
    </row>
    <row r="26" spans="2:3" ht="12.75">
      <c r="B26" s="42">
        <f>20-7</f>
        <v>13</v>
      </c>
      <c r="C26" s="43">
        <f>B25-B26</f>
        <v>11</v>
      </c>
    </row>
    <row r="27" spans="2:3" ht="12.75">
      <c r="B27">
        <f>30-21</f>
        <v>9</v>
      </c>
      <c r="C27" s="4">
        <v>9</v>
      </c>
    </row>
    <row r="28" ht="12.75">
      <c r="C28" s="4">
        <v>4</v>
      </c>
    </row>
    <row r="41" ht="12.75">
      <c r="K41" s="40">
        <f>115.79*114/100</f>
        <v>132.00060000000002</v>
      </c>
    </row>
  </sheetData>
  <sheetProtection/>
  <printOptions/>
  <pageMargins left="0.75" right="0.75" top="1" bottom="1" header="0.5" footer="0.5"/>
  <pageSetup horizontalDpi="600" verticalDpi="600" orientation="landscape" paperSize="9" scale="99" r:id="rId1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F26" sqref="F26"/>
    </sheetView>
  </sheetViews>
  <sheetFormatPr defaultColWidth="9.140625" defaultRowHeight="12.75"/>
  <cols>
    <col min="1" max="1" width="23.00390625" style="0" customWidth="1"/>
    <col min="2" max="2" width="23.140625" style="0" customWidth="1"/>
    <col min="3" max="3" width="17.8515625" style="4" customWidth="1"/>
    <col min="4" max="4" width="16.28125" style="4" bestFit="1" customWidth="1"/>
    <col min="5" max="5" width="16.28125" style="4" customWidth="1"/>
    <col min="6" max="6" width="17.28125" style="4" bestFit="1" customWidth="1"/>
  </cols>
  <sheetData>
    <row r="1" ht="18">
      <c r="A1" s="1" t="s">
        <v>11</v>
      </c>
    </row>
    <row r="2" ht="13.5" thickBot="1"/>
    <row r="3" spans="1:6" s="28" customFormat="1" ht="16.5" thickBot="1">
      <c r="A3" s="29" t="s">
        <v>1</v>
      </c>
      <c r="B3" s="30" t="s">
        <v>2</v>
      </c>
      <c r="C3" s="32" t="s">
        <v>25</v>
      </c>
      <c r="D3" s="32" t="s">
        <v>95</v>
      </c>
      <c r="E3" s="32" t="s">
        <v>98</v>
      </c>
      <c r="F3" s="31" t="s">
        <v>3</v>
      </c>
    </row>
    <row r="4" spans="1:6" ht="12.75">
      <c r="A4" s="26" t="s">
        <v>5</v>
      </c>
      <c r="B4" s="45" t="s">
        <v>31</v>
      </c>
      <c r="C4" s="27">
        <v>0</v>
      </c>
      <c r="D4" s="8">
        <v>0</v>
      </c>
      <c r="E4" s="8"/>
      <c r="F4" s="27">
        <v>0</v>
      </c>
    </row>
    <row r="5" spans="1:6" ht="12.75">
      <c r="A5" s="26"/>
      <c r="B5" s="7"/>
      <c r="C5" s="27"/>
      <c r="D5" s="8"/>
      <c r="E5" s="8"/>
      <c r="F5" s="27"/>
    </row>
    <row r="6" spans="1:6" ht="12.75">
      <c r="A6" s="46" t="s">
        <v>32</v>
      </c>
      <c r="B6" s="47" t="s">
        <v>33</v>
      </c>
      <c r="C6" s="27">
        <v>0</v>
      </c>
      <c r="D6" s="8">
        <v>0</v>
      </c>
      <c r="E6" s="8"/>
      <c r="F6" s="27"/>
    </row>
    <row r="7" spans="1:6" ht="12.75">
      <c r="A7" s="26"/>
      <c r="B7" s="47" t="s">
        <v>34</v>
      </c>
      <c r="C7" s="27"/>
      <c r="D7" s="8"/>
      <c r="E7" s="8"/>
      <c r="F7" s="27"/>
    </row>
    <row r="8" spans="1:6" ht="12.75">
      <c r="A8" s="26"/>
      <c r="B8" s="7">
        <v>385</v>
      </c>
      <c r="C8" s="27">
        <v>412.48207</v>
      </c>
      <c r="D8" s="8">
        <f>B8*1.16</f>
        <v>446.59999999999997</v>
      </c>
      <c r="E8" s="8">
        <f>D8*1.08</f>
        <v>482.328</v>
      </c>
      <c r="F8" s="27">
        <f>E8-D8</f>
        <v>35.72800000000001</v>
      </c>
    </row>
    <row r="9" spans="1:6" ht="12.75">
      <c r="A9" s="26"/>
      <c r="B9" s="7"/>
      <c r="C9" s="27"/>
      <c r="D9" s="8"/>
      <c r="E9" s="8"/>
      <c r="F9" s="27"/>
    </row>
    <row r="10" spans="1:6" ht="12.75">
      <c r="A10" s="46"/>
      <c r="B10" s="33"/>
      <c r="C10" s="22"/>
      <c r="D10" s="6"/>
      <c r="E10" s="6"/>
      <c r="F10" s="22"/>
    </row>
    <row r="11" spans="1:6" ht="12.75">
      <c r="A11" s="17" t="s">
        <v>6</v>
      </c>
      <c r="B11" s="33" t="s">
        <v>29</v>
      </c>
      <c r="C11" s="21">
        <v>32.002848795046795</v>
      </c>
      <c r="D11" s="5">
        <f>C11*1.059</f>
        <v>33.891016873954555</v>
      </c>
      <c r="E11" s="5">
        <f>D11*1.056</f>
        <v>35.78891381889601</v>
      </c>
      <c r="F11" s="21">
        <f>E11-D11</f>
        <v>1.8978969449414578</v>
      </c>
    </row>
    <row r="12" spans="1:6" ht="12.75">
      <c r="A12" s="35"/>
      <c r="B12" s="36" t="s">
        <v>26</v>
      </c>
      <c r="C12" s="27">
        <v>0</v>
      </c>
      <c r="D12" s="5">
        <f aca="true" t="shared" si="0" ref="D12:D22">C12*1.059</f>
        <v>0</v>
      </c>
      <c r="E12" s="8"/>
      <c r="F12" s="27"/>
    </row>
    <row r="13" spans="1:6" ht="12.75">
      <c r="A13" s="35"/>
      <c r="B13" s="36" t="s">
        <v>27</v>
      </c>
      <c r="C13" s="27">
        <v>90.44</v>
      </c>
      <c r="D13" s="5">
        <f t="shared" si="0"/>
        <v>95.77596</v>
      </c>
      <c r="E13" s="5">
        <f>D13*1.056</f>
        <v>101.13941376</v>
      </c>
      <c r="F13" s="21">
        <f>E13-D13</f>
        <v>5.363453759999999</v>
      </c>
    </row>
    <row r="14" spans="1:6" ht="12.75">
      <c r="A14" s="35"/>
      <c r="B14" s="36" t="s">
        <v>28</v>
      </c>
      <c r="C14" s="27">
        <v>45.55</v>
      </c>
      <c r="D14" s="5">
        <f t="shared" si="0"/>
        <v>48.237449999999995</v>
      </c>
      <c r="E14" s="8">
        <f>D14*1.056</f>
        <v>50.938747199999995</v>
      </c>
      <c r="F14" s="27">
        <f>E14-D14</f>
        <v>2.701297199999999</v>
      </c>
    </row>
    <row r="15" spans="1:6" ht="12.75">
      <c r="A15" s="16" t="s">
        <v>4</v>
      </c>
      <c r="B15" s="44" t="s">
        <v>30</v>
      </c>
      <c r="C15" s="22">
        <v>21.52</v>
      </c>
      <c r="D15" s="5">
        <f t="shared" si="0"/>
        <v>22.789679999999997</v>
      </c>
      <c r="E15" s="8">
        <f>D15*1.056</f>
        <v>24.065902079999997</v>
      </c>
      <c r="F15" s="27">
        <f>E15-D15</f>
        <v>1.2762220800000001</v>
      </c>
    </row>
    <row r="16" spans="1:6" ht="12.75">
      <c r="A16" s="17" t="s">
        <v>7</v>
      </c>
      <c r="B16" s="2"/>
      <c r="C16" s="21">
        <v>64.26</v>
      </c>
      <c r="D16" s="5">
        <f t="shared" si="0"/>
        <v>68.05134</v>
      </c>
      <c r="E16" s="8">
        <f>D16*1.056</f>
        <v>71.86221504</v>
      </c>
      <c r="F16" s="27">
        <f>E16-D16</f>
        <v>3.810875039999999</v>
      </c>
    </row>
    <row r="17" spans="1:6" ht="12.75">
      <c r="A17" s="16"/>
      <c r="B17" s="3"/>
      <c r="C17" s="22"/>
      <c r="D17" s="5">
        <f t="shared" si="0"/>
        <v>0</v>
      </c>
      <c r="E17" s="8"/>
      <c r="F17" s="22">
        <f>D17-C17</f>
        <v>0</v>
      </c>
    </row>
    <row r="18" spans="1:6" ht="12.75">
      <c r="A18" s="17" t="s">
        <v>8</v>
      </c>
      <c r="B18" s="2"/>
      <c r="C18" s="21">
        <v>67.7</v>
      </c>
      <c r="D18" s="5">
        <f t="shared" si="0"/>
        <v>71.6943</v>
      </c>
      <c r="E18" s="5">
        <f>D18*1.056</f>
        <v>75.7091808</v>
      </c>
      <c r="F18" s="21">
        <f>E18-D18</f>
        <v>4.0148808</v>
      </c>
    </row>
    <row r="19" spans="1:6" ht="12.75">
      <c r="A19" s="16"/>
      <c r="B19" s="3"/>
      <c r="C19" s="22"/>
      <c r="D19" s="5">
        <f t="shared" si="0"/>
        <v>0</v>
      </c>
      <c r="E19" s="8"/>
      <c r="F19" s="22">
        <f>D19-C19</f>
        <v>0</v>
      </c>
    </row>
    <row r="20" spans="1:7" ht="12.75">
      <c r="A20" s="17" t="s">
        <v>9</v>
      </c>
      <c r="B20" s="34" t="s">
        <v>12</v>
      </c>
      <c r="C20" s="23">
        <v>0</v>
      </c>
      <c r="D20" s="5">
        <f t="shared" si="0"/>
        <v>0</v>
      </c>
      <c r="E20" s="5"/>
      <c r="F20" s="21">
        <f>D20-C20</f>
        <v>0</v>
      </c>
      <c r="G20" s="7"/>
    </row>
    <row r="21" spans="1:7" ht="12.75">
      <c r="A21" s="35"/>
      <c r="B21" s="36" t="s">
        <v>13</v>
      </c>
      <c r="C21" s="37">
        <v>0</v>
      </c>
      <c r="D21" s="5">
        <f t="shared" si="0"/>
        <v>0</v>
      </c>
      <c r="E21" s="8"/>
      <c r="F21" s="27">
        <f>D21-C21</f>
        <v>0</v>
      </c>
      <c r="G21" s="7"/>
    </row>
    <row r="22" spans="1:6" ht="13.5" thickBot="1">
      <c r="A22" s="18"/>
      <c r="B22" s="38">
        <v>458000</v>
      </c>
      <c r="C22" s="24">
        <v>363.6568853333333</v>
      </c>
      <c r="D22" s="5">
        <f t="shared" si="0"/>
        <v>385.11264156799996</v>
      </c>
      <c r="E22" s="8">
        <f>D22*1.056</f>
        <v>406.67894949580796</v>
      </c>
      <c r="F22" s="24">
        <f>E22-D22</f>
        <v>21.566307927807998</v>
      </c>
    </row>
    <row r="23" spans="1:6" ht="12.75">
      <c r="A23" s="15"/>
      <c r="B23" s="9"/>
      <c r="C23" s="20"/>
      <c r="D23" s="10"/>
      <c r="E23" s="10"/>
      <c r="F23" s="20"/>
    </row>
    <row r="24" spans="1:6" s="1" customFormat="1" ht="18.75" thickBot="1">
      <c r="A24" s="19" t="s">
        <v>10</v>
      </c>
      <c r="B24" s="13"/>
      <c r="C24" s="25">
        <f>SUM(C4:C23)</f>
        <v>1097.61180412838</v>
      </c>
      <c r="D24" s="14">
        <f>SUM(D4:D23)</f>
        <v>1172.1523884419544</v>
      </c>
      <c r="E24" s="14">
        <f>SUM(E4:E23)</f>
        <v>1248.511322194704</v>
      </c>
      <c r="F24" s="25">
        <f>E24-D24</f>
        <v>76.35893375274964</v>
      </c>
    </row>
    <row r="25" ht="12.75">
      <c r="F25" s="8"/>
    </row>
    <row r="26" ht="12.75">
      <c r="F26" s="8"/>
    </row>
    <row r="27" ht="12.75">
      <c r="F27" s="8"/>
    </row>
    <row r="28" ht="12.75">
      <c r="F28" s="8"/>
    </row>
    <row r="29" ht="12.75">
      <c r="B29" s="40">
        <f>400-15</f>
        <v>385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90" zoomScaleSheetLayoutView="90" zoomScalePageLayoutView="0" workbookViewId="0" topLeftCell="A1">
      <selection activeCell="F8" sqref="F8"/>
    </sheetView>
  </sheetViews>
  <sheetFormatPr defaultColWidth="9.140625" defaultRowHeight="12.75"/>
  <cols>
    <col min="1" max="1" width="29.140625" style="0" customWidth="1"/>
    <col min="2" max="2" width="25.8515625" style="0" customWidth="1"/>
    <col min="3" max="4" width="17.00390625" style="4" bestFit="1" customWidth="1"/>
    <col min="5" max="5" width="17.00390625" style="4" customWidth="1"/>
    <col min="6" max="6" width="18.28125" style="4" customWidth="1"/>
  </cols>
  <sheetData>
    <row r="1" ht="18">
      <c r="A1" s="1" t="s">
        <v>14</v>
      </c>
    </row>
    <row r="2" ht="13.5" thickBot="1"/>
    <row r="3" spans="1:6" s="28" customFormat="1" ht="16.5" thickBot="1">
      <c r="A3" s="29" t="s">
        <v>1</v>
      </c>
      <c r="B3" s="30" t="s">
        <v>2</v>
      </c>
      <c r="C3" s="32" t="s">
        <v>25</v>
      </c>
      <c r="D3" s="32" t="s">
        <v>95</v>
      </c>
      <c r="E3" s="32" t="s">
        <v>98</v>
      </c>
      <c r="F3" s="31" t="s">
        <v>3</v>
      </c>
    </row>
    <row r="4" spans="1:6" ht="12.75">
      <c r="A4" s="26" t="s">
        <v>5</v>
      </c>
      <c r="B4" s="33" t="s">
        <v>15</v>
      </c>
      <c r="C4" s="27">
        <v>0</v>
      </c>
      <c r="D4" s="99">
        <v>0</v>
      </c>
      <c r="E4" s="8"/>
      <c r="F4" s="27">
        <f>D4-C4</f>
        <v>0</v>
      </c>
    </row>
    <row r="5" spans="1:6" ht="12.75">
      <c r="A5" s="26"/>
      <c r="B5" s="7"/>
      <c r="C5" s="27"/>
      <c r="D5" s="100"/>
      <c r="E5" s="8"/>
      <c r="F5" s="27"/>
    </row>
    <row r="6" spans="1:6" ht="12.75">
      <c r="A6" s="46" t="s">
        <v>32</v>
      </c>
      <c r="B6" s="47" t="s">
        <v>35</v>
      </c>
      <c r="C6" s="27">
        <v>0</v>
      </c>
      <c r="D6" s="100">
        <v>0</v>
      </c>
      <c r="E6" s="8"/>
      <c r="F6" s="27"/>
    </row>
    <row r="7" spans="1:6" ht="12.75">
      <c r="A7" s="48" t="s">
        <v>32</v>
      </c>
      <c r="B7" s="7">
        <f>75-50</f>
        <v>25</v>
      </c>
      <c r="C7" s="27">
        <v>21.066499999999998</v>
      </c>
      <c r="D7" s="100">
        <f>C7*1.16</f>
        <v>24.437139999999996</v>
      </c>
      <c r="E7" s="8">
        <f>D7*1.08</f>
        <v>26.3921112</v>
      </c>
      <c r="F7" s="27">
        <f>E7-D7</f>
        <v>1.9549712000000028</v>
      </c>
    </row>
    <row r="8" spans="1:6" ht="12.75">
      <c r="A8" s="16"/>
      <c r="B8" s="33"/>
      <c r="C8" s="22"/>
      <c r="D8" s="101"/>
      <c r="E8" s="6"/>
      <c r="F8" s="22"/>
    </row>
    <row r="9" spans="1:6" ht="12.75">
      <c r="A9" s="17" t="s">
        <v>6</v>
      </c>
      <c r="B9" s="33" t="s">
        <v>16</v>
      </c>
      <c r="C9" s="21">
        <v>32.002848795046795</v>
      </c>
      <c r="D9" s="100">
        <f>C9*1.059</f>
        <v>33.891016873954555</v>
      </c>
      <c r="E9" s="8">
        <f>D9*1.056</f>
        <v>35.78891381889601</v>
      </c>
      <c r="F9" s="21">
        <f>E9-D9</f>
        <v>1.8978969449414578</v>
      </c>
    </row>
    <row r="10" spans="1:6" ht="12.75">
      <c r="A10" s="35"/>
      <c r="B10" s="52" t="s">
        <v>37</v>
      </c>
      <c r="C10" s="27">
        <v>0</v>
      </c>
      <c r="D10" s="100">
        <f aca="true" t="shared" si="0" ref="D10:D16">C10*1.059</f>
        <v>0</v>
      </c>
      <c r="E10" s="8"/>
      <c r="F10" s="27"/>
    </row>
    <row r="11" spans="1:6" ht="12.75">
      <c r="A11" s="35"/>
      <c r="B11" s="51" t="s">
        <v>38</v>
      </c>
      <c r="C11" s="27"/>
      <c r="D11" s="100">
        <f t="shared" si="0"/>
        <v>0</v>
      </c>
      <c r="E11" s="8"/>
      <c r="F11" s="27"/>
    </row>
    <row r="12" spans="1:6" ht="12.75">
      <c r="A12" s="35"/>
      <c r="B12" s="53">
        <f>8-6</f>
        <v>2</v>
      </c>
      <c r="C12" s="27">
        <v>12.92</v>
      </c>
      <c r="D12" s="100">
        <f t="shared" si="0"/>
        <v>13.682279999999999</v>
      </c>
      <c r="E12" s="8">
        <f>D12*1.056</f>
        <v>14.44848768</v>
      </c>
      <c r="F12" s="27">
        <f>E12-D12</f>
        <v>0.7662076800000008</v>
      </c>
    </row>
    <row r="13" spans="1:6" ht="12.75">
      <c r="A13" s="46" t="s">
        <v>36</v>
      </c>
      <c r="B13" s="54"/>
      <c r="C13" s="22"/>
      <c r="D13" s="101">
        <f t="shared" si="0"/>
        <v>0</v>
      </c>
      <c r="E13" s="97"/>
      <c r="F13" s="22"/>
    </row>
    <row r="14" spans="1:6" ht="12.75">
      <c r="A14" s="17" t="s">
        <v>7</v>
      </c>
      <c r="B14" s="7"/>
      <c r="C14" s="21">
        <v>64.26</v>
      </c>
      <c r="D14" s="100">
        <f t="shared" si="0"/>
        <v>68.05134</v>
      </c>
      <c r="E14" s="8">
        <f>D14*1.056</f>
        <v>71.86221504</v>
      </c>
      <c r="F14" s="21">
        <f>E14-D14</f>
        <v>3.810875039999999</v>
      </c>
    </row>
    <row r="15" spans="1:6" ht="12.75">
      <c r="A15" s="16"/>
      <c r="B15" s="3"/>
      <c r="C15" s="22"/>
      <c r="D15" s="100">
        <f t="shared" si="0"/>
        <v>0</v>
      </c>
      <c r="E15" s="8"/>
      <c r="F15" s="22">
        <f>D15-C15</f>
        <v>0</v>
      </c>
    </row>
    <row r="16" spans="1:6" ht="12.75">
      <c r="A16" s="17" t="s">
        <v>8</v>
      </c>
      <c r="B16" s="2"/>
      <c r="C16" s="21">
        <v>67.70274272</v>
      </c>
      <c r="D16" s="102">
        <f t="shared" si="0"/>
        <v>71.69720454048</v>
      </c>
      <c r="E16" s="98">
        <f>D16*1.056</f>
        <v>75.71224799474689</v>
      </c>
      <c r="F16" s="21">
        <f>E16-D16</f>
        <v>4.015043454266888</v>
      </c>
    </row>
    <row r="17" spans="1:6" ht="12.75">
      <c r="A17" s="16"/>
      <c r="B17" s="3"/>
      <c r="C17" s="22"/>
      <c r="D17" s="103">
        <f>C17*1.059</f>
        <v>0</v>
      </c>
      <c r="E17" s="8"/>
      <c r="F17" s="22">
        <f>D17-C17</f>
        <v>0</v>
      </c>
    </row>
    <row r="18" spans="1:7" ht="12.75">
      <c r="A18" s="17" t="s">
        <v>9</v>
      </c>
      <c r="B18" s="49" t="s">
        <v>39</v>
      </c>
      <c r="C18" s="23">
        <v>0</v>
      </c>
      <c r="D18" s="103">
        <f>C18*1.059</f>
        <v>0</v>
      </c>
      <c r="E18" s="5"/>
      <c r="F18" s="21">
        <f>D18-C18</f>
        <v>0</v>
      </c>
      <c r="G18" s="7"/>
    </row>
    <row r="19" spans="1:7" ht="12.75">
      <c r="A19" s="35"/>
      <c r="B19" s="36" t="s">
        <v>13</v>
      </c>
      <c r="C19" s="37">
        <v>0</v>
      </c>
      <c r="D19" s="103">
        <f>C19*1.059</f>
        <v>0</v>
      </c>
      <c r="E19" s="8"/>
      <c r="F19" s="27">
        <f>D19-C19</f>
        <v>0</v>
      </c>
      <c r="G19" s="7"/>
    </row>
    <row r="20" spans="1:6" ht="13.5" thickBot="1">
      <c r="A20" s="18"/>
      <c r="B20" s="38"/>
      <c r="C20" s="24"/>
      <c r="D20" s="104"/>
      <c r="E20" s="12"/>
      <c r="F20" s="24"/>
    </row>
    <row r="21" spans="1:6" ht="12.75">
      <c r="A21" s="15"/>
      <c r="B21" s="9"/>
      <c r="C21" s="20"/>
      <c r="D21" s="99"/>
      <c r="E21" s="10"/>
      <c r="F21" s="20"/>
    </row>
    <row r="22" spans="1:6" s="1" customFormat="1" ht="18.75" thickBot="1">
      <c r="A22" s="19" t="s">
        <v>10</v>
      </c>
      <c r="B22" s="13"/>
      <c r="C22" s="25">
        <f>SUM(C4:C21)</f>
        <v>197.9520915150468</v>
      </c>
      <c r="D22" s="105">
        <f>SUM(D4:D21)</f>
        <v>211.75898141443457</v>
      </c>
      <c r="E22" s="14">
        <f>SUM(E4:E21)</f>
        <v>224.2039757336429</v>
      </c>
      <c r="F22" s="25">
        <f>E22-D22</f>
        <v>12.44499431920832</v>
      </c>
    </row>
    <row r="23" ht="12.75">
      <c r="F23" s="8"/>
    </row>
    <row r="24" ht="12.75">
      <c r="F24" s="8"/>
    </row>
    <row r="25" ht="12.75">
      <c r="F25" s="8"/>
    </row>
    <row r="26" ht="12.75">
      <c r="F26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7">
      <selection activeCell="F6" sqref="F6"/>
    </sheetView>
  </sheetViews>
  <sheetFormatPr defaultColWidth="9.140625" defaultRowHeight="12.75"/>
  <cols>
    <col min="1" max="1" width="27.421875" style="0" customWidth="1"/>
    <col min="2" max="2" width="33.421875" style="0" customWidth="1"/>
    <col min="3" max="3" width="17.00390625" style="4" bestFit="1" customWidth="1"/>
    <col min="4" max="5" width="18.28125" style="4" customWidth="1"/>
    <col min="6" max="6" width="22.00390625" style="4" customWidth="1"/>
  </cols>
  <sheetData>
    <row r="1" ht="18">
      <c r="A1" s="1" t="s">
        <v>17</v>
      </c>
    </row>
    <row r="2" ht="13.5" thickBot="1"/>
    <row r="3" spans="1:6" s="28" customFormat="1" ht="16.5" thickBot="1">
      <c r="A3" s="29" t="s">
        <v>1</v>
      </c>
      <c r="B3" s="30" t="s">
        <v>2</v>
      </c>
      <c r="C3" s="32" t="s">
        <v>25</v>
      </c>
      <c r="D3" s="32" t="s">
        <v>95</v>
      </c>
      <c r="E3" s="32" t="s">
        <v>98</v>
      </c>
      <c r="F3" s="31" t="s">
        <v>3</v>
      </c>
    </row>
    <row r="4" spans="1:6" ht="13.5" thickBot="1">
      <c r="A4" s="26" t="s">
        <v>5</v>
      </c>
      <c r="B4" s="50"/>
      <c r="C4" s="27">
        <v>415.311</v>
      </c>
      <c r="D4" s="5">
        <f>C4*1.16</f>
        <v>481.76075999999995</v>
      </c>
      <c r="E4" s="8">
        <f>D4*1.08</f>
        <v>520.3016208</v>
      </c>
      <c r="F4" s="27">
        <f>E4-D4</f>
        <v>38.540860800000075</v>
      </c>
    </row>
    <row r="5" spans="1:6" ht="12.75">
      <c r="A5" s="16" t="s">
        <v>4</v>
      </c>
      <c r="B5" s="82" t="s">
        <v>40</v>
      </c>
      <c r="C5" s="22">
        <v>6220.6365</v>
      </c>
      <c r="D5" s="6">
        <f>C5*1.16</f>
        <v>7215.938339999999</v>
      </c>
      <c r="E5" s="6">
        <f>D5*1.08</f>
        <v>7793.213407199999</v>
      </c>
      <c r="F5" s="22">
        <f>E5-D5</f>
        <v>577.2750672000002</v>
      </c>
    </row>
    <row r="6" spans="1:6" ht="12.75">
      <c r="A6" s="17" t="s">
        <v>6</v>
      </c>
      <c r="B6" s="36"/>
      <c r="C6" s="21">
        <v>102.7798651567392</v>
      </c>
      <c r="D6" s="5">
        <f>102.78*1.059</f>
        <v>108.84402</v>
      </c>
      <c r="E6" s="5">
        <f>D6*1.056</f>
        <v>114.93928512000001</v>
      </c>
      <c r="F6" s="21">
        <f>E6-D6</f>
        <v>6.095265120000008</v>
      </c>
    </row>
    <row r="7" spans="1:6" ht="12.75">
      <c r="A7" s="16" t="s">
        <v>4</v>
      </c>
      <c r="B7" s="33">
        <v>115</v>
      </c>
      <c r="C7" s="22">
        <v>742.9</v>
      </c>
      <c r="D7" s="6">
        <f>C7*1.059</f>
        <v>786.7311</v>
      </c>
      <c r="E7" s="6">
        <f>D7*1.056</f>
        <v>830.7880416</v>
      </c>
      <c r="F7" s="22">
        <f>E7-D7</f>
        <v>44.05694160000007</v>
      </c>
    </row>
    <row r="8" spans="1:6" ht="12.75">
      <c r="A8" s="17" t="s">
        <v>7</v>
      </c>
      <c r="B8" s="2"/>
      <c r="C8" s="21">
        <v>92.79373252176</v>
      </c>
      <c r="D8" s="5">
        <f>C8*1.059</f>
        <v>98.26856274054384</v>
      </c>
      <c r="E8" s="5">
        <f>D8*1.056</f>
        <v>103.7716022540143</v>
      </c>
      <c r="F8" s="21">
        <f>E8-D8</f>
        <v>5.503039513470455</v>
      </c>
    </row>
    <row r="9" spans="1:6" ht="12.75">
      <c r="A9" s="16"/>
      <c r="B9" s="3"/>
      <c r="C9" s="22"/>
      <c r="D9" s="6"/>
      <c r="E9" s="6"/>
      <c r="F9" s="22">
        <f>D9-C9</f>
        <v>0</v>
      </c>
    </row>
    <row r="10" spans="1:6" ht="12.75">
      <c r="A10" s="17" t="s">
        <v>8</v>
      </c>
      <c r="B10" s="2"/>
      <c r="C10" s="21">
        <v>219.41319467174003</v>
      </c>
      <c r="D10" s="5">
        <f>C10*1.059</f>
        <v>232.3585731573727</v>
      </c>
      <c r="E10" s="5">
        <f>D10*1.056</f>
        <v>245.37065325418558</v>
      </c>
      <c r="F10" s="21">
        <f>E10-D10</f>
        <v>13.012080096812895</v>
      </c>
    </row>
    <row r="11" spans="1:6" ht="12.75">
      <c r="A11" s="16"/>
      <c r="B11" s="3"/>
      <c r="C11" s="22"/>
      <c r="D11" s="6"/>
      <c r="E11" s="6"/>
      <c r="F11" s="22">
        <f>D11-C11</f>
        <v>0</v>
      </c>
    </row>
    <row r="12" spans="1:7" ht="12.75">
      <c r="A12" s="17" t="s">
        <v>9</v>
      </c>
      <c r="B12" s="49">
        <v>890000</v>
      </c>
      <c r="C12" s="23">
        <v>1325.0053000000003</v>
      </c>
      <c r="D12" s="5">
        <f>C12*1.059</f>
        <v>1403.1806127000002</v>
      </c>
      <c r="E12" s="5">
        <f>D12*1.056</f>
        <v>1481.7587270112003</v>
      </c>
      <c r="F12" s="21">
        <f>E12-D12</f>
        <v>78.57811431120012</v>
      </c>
      <c r="G12" s="7"/>
    </row>
    <row r="13" spans="1:7" ht="12.75">
      <c r="A13" s="35"/>
      <c r="B13" s="36"/>
      <c r="C13" s="37"/>
      <c r="D13" s="8"/>
      <c r="E13" s="8"/>
      <c r="F13" s="27"/>
      <c r="G13" s="7"/>
    </row>
    <row r="14" spans="1:6" ht="13.5" thickBot="1">
      <c r="A14" s="18"/>
      <c r="B14" s="38"/>
      <c r="C14" s="24"/>
      <c r="D14" s="12"/>
      <c r="E14" s="12"/>
      <c r="F14" s="24"/>
    </row>
    <row r="15" spans="1:6" ht="12.75">
      <c r="A15" s="15"/>
      <c r="B15" s="9"/>
      <c r="C15" s="20"/>
      <c r="D15" s="10"/>
      <c r="E15" s="10"/>
      <c r="F15" s="20"/>
    </row>
    <row r="16" spans="1:6" s="1" customFormat="1" ht="18.75" thickBot="1">
      <c r="A16" s="19" t="s">
        <v>10</v>
      </c>
      <c r="B16" s="13"/>
      <c r="C16" s="25">
        <f>SUM(C4:C15)</f>
        <v>9118.839592350238</v>
      </c>
      <c r="D16" s="14">
        <f>SUM(D4:D15)</f>
        <v>10327.081968597917</v>
      </c>
      <c r="E16" s="14">
        <f>SUM(E4:E15)</f>
        <v>11090.143337239399</v>
      </c>
      <c r="F16" s="25">
        <f>E16-D16</f>
        <v>763.0613686414817</v>
      </c>
    </row>
    <row r="17" ht="12.75">
      <c r="F17" s="8"/>
    </row>
    <row r="18" ht="12.75">
      <c r="F18" s="8"/>
    </row>
    <row r="19" ht="12.75">
      <c r="F19" s="8"/>
    </row>
    <row r="20" ht="12.75">
      <c r="F20" s="8"/>
    </row>
    <row r="22" ht="12.75">
      <c r="B22">
        <v>6890</v>
      </c>
    </row>
  </sheetData>
  <sheetProtection/>
  <printOptions/>
  <pageMargins left="0.75" right="0.75" top="1" bottom="1" header="0.5" footer="0.5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30.00390625" style="0" customWidth="1"/>
    <col min="2" max="2" width="28.28125" style="0" customWidth="1"/>
    <col min="3" max="4" width="17.00390625" style="4" bestFit="1" customWidth="1"/>
    <col min="5" max="5" width="17.00390625" style="4" customWidth="1"/>
    <col min="6" max="6" width="19.8515625" style="4" customWidth="1"/>
  </cols>
  <sheetData>
    <row r="1" ht="18">
      <c r="A1" s="1" t="s">
        <v>18</v>
      </c>
    </row>
    <row r="2" ht="13.5" thickBot="1"/>
    <row r="3" spans="1:6" s="28" customFormat="1" ht="16.5" thickBot="1">
      <c r="A3" s="29" t="s">
        <v>1</v>
      </c>
      <c r="B3" s="30" t="s">
        <v>2</v>
      </c>
      <c r="C3" s="32" t="s">
        <v>25</v>
      </c>
      <c r="D3" s="32" t="s">
        <v>95</v>
      </c>
      <c r="E3" s="32" t="s">
        <v>98</v>
      </c>
      <c r="F3" s="31" t="s">
        <v>3</v>
      </c>
    </row>
    <row r="4" spans="1:6" ht="12.75">
      <c r="A4" s="26" t="s">
        <v>5</v>
      </c>
      <c r="B4" s="7"/>
      <c r="C4" s="27">
        <v>421.33</v>
      </c>
      <c r="D4" s="20">
        <f>C4*1.16</f>
        <v>488.74279999999993</v>
      </c>
      <c r="E4" s="106">
        <f>D4*1.08</f>
        <v>527.842224</v>
      </c>
      <c r="F4" s="27">
        <f>E4-D4</f>
        <v>39.099424000000056</v>
      </c>
    </row>
    <row r="5" spans="1:6" ht="12.75">
      <c r="A5" s="16" t="s">
        <v>4</v>
      </c>
      <c r="B5" s="45">
        <v>300</v>
      </c>
      <c r="C5" s="22">
        <v>1938</v>
      </c>
      <c r="D5" s="21">
        <f>C5*1.059</f>
        <v>2052.342</v>
      </c>
      <c r="E5" s="107">
        <f>D5*1.056</f>
        <v>2167.273152</v>
      </c>
      <c r="F5" s="22">
        <f>E5-D5</f>
        <v>114.93115200000011</v>
      </c>
    </row>
    <row r="6" spans="1:6" ht="12.75">
      <c r="A6" s="17" t="s">
        <v>6</v>
      </c>
      <c r="B6" s="34"/>
      <c r="C6" s="21">
        <v>102.77579800000001</v>
      </c>
      <c r="D6" s="21">
        <f>C6*1.059</f>
        <v>108.83957008200001</v>
      </c>
      <c r="E6" s="98">
        <f>D6*1.056</f>
        <v>114.93458600659201</v>
      </c>
      <c r="F6" s="21">
        <f>E6-D6</f>
        <v>6.095015924592005</v>
      </c>
    </row>
    <row r="7" spans="1:6" ht="12.75">
      <c r="A7" s="16" t="s">
        <v>4</v>
      </c>
      <c r="B7" s="33">
        <v>144</v>
      </c>
      <c r="C7" s="22">
        <v>930.24</v>
      </c>
      <c r="D7" s="21">
        <f>C7*1.059</f>
        <v>985.12416</v>
      </c>
      <c r="E7" s="107">
        <f>D7*1.056</f>
        <v>1040.29111296</v>
      </c>
      <c r="F7" s="22">
        <f>E7-D7</f>
        <v>55.16695296</v>
      </c>
    </row>
    <row r="8" spans="1:6" ht="12.75">
      <c r="A8" s="17" t="s">
        <v>7</v>
      </c>
      <c r="B8" s="2"/>
      <c r="C8" s="21">
        <v>212.57869660352</v>
      </c>
      <c r="D8" s="21">
        <f>C8*1.059</f>
        <v>225.12083970312767</v>
      </c>
      <c r="E8" s="98">
        <f>D8*1.056</f>
        <v>237.72760672650284</v>
      </c>
      <c r="F8" s="21">
        <f>E8-D8</f>
        <v>12.60676702337517</v>
      </c>
    </row>
    <row r="9" spans="1:6" ht="12.75">
      <c r="A9" s="16"/>
      <c r="B9" s="3"/>
      <c r="C9" s="22"/>
      <c r="D9" s="21"/>
      <c r="E9" s="107"/>
      <c r="F9" s="22"/>
    </row>
    <row r="10" spans="1:6" ht="12.75">
      <c r="A10" s="17" t="s">
        <v>8</v>
      </c>
      <c r="B10" s="34" t="s">
        <v>19</v>
      </c>
      <c r="C10" s="21">
        <v>4109.0048325828</v>
      </c>
      <c r="D10" s="21">
        <f>C10*1.059</f>
        <v>4351.436117705185</v>
      </c>
      <c r="E10" s="98">
        <f>D10*1.056</f>
        <v>4595.116540296675</v>
      </c>
      <c r="F10" s="21">
        <f>E10-D10</f>
        <v>243.68042259149024</v>
      </c>
    </row>
    <row r="11" spans="1:6" ht="12.75">
      <c r="A11" s="16"/>
      <c r="B11" s="3">
        <v>36</v>
      </c>
      <c r="C11" s="22"/>
      <c r="D11" s="22"/>
      <c r="E11" s="97"/>
      <c r="F11" s="22">
        <f>D11-C11</f>
        <v>0</v>
      </c>
    </row>
    <row r="12" spans="1:7" ht="12.75">
      <c r="A12" s="17"/>
      <c r="B12" s="34"/>
      <c r="C12" s="23"/>
      <c r="D12" s="21"/>
      <c r="E12" s="98"/>
      <c r="F12" s="21"/>
      <c r="G12" s="7"/>
    </row>
    <row r="13" spans="1:7" ht="12.75">
      <c r="A13" s="35"/>
      <c r="B13" s="36"/>
      <c r="C13" s="37"/>
      <c r="D13" s="27"/>
      <c r="E13" s="107"/>
      <c r="F13" s="27"/>
      <c r="G13" s="7"/>
    </row>
    <row r="14" spans="1:6" ht="13.5" thickBot="1">
      <c r="A14" s="18"/>
      <c r="B14" s="38"/>
      <c r="C14" s="24"/>
      <c r="D14" s="24"/>
      <c r="E14" s="108"/>
      <c r="F14" s="24"/>
    </row>
    <row r="15" spans="1:6" ht="12.75">
      <c r="A15" s="15"/>
      <c r="B15" s="9"/>
      <c r="C15" s="20"/>
      <c r="D15" s="10"/>
      <c r="E15" s="10"/>
      <c r="F15" s="20"/>
    </row>
    <row r="16" spans="1:6" s="1" customFormat="1" ht="18.75" thickBot="1">
      <c r="A16" s="19" t="s">
        <v>10</v>
      </c>
      <c r="B16" s="13"/>
      <c r="C16" s="25">
        <f>SUM(C4:C15)</f>
        <v>7713.929327186321</v>
      </c>
      <c r="D16" s="14">
        <f>SUM(D4:D15)</f>
        <v>8211.605487490313</v>
      </c>
      <c r="E16" s="14">
        <f>SUM(E4:E15)</f>
        <v>8683.18522198977</v>
      </c>
      <c r="F16" s="25">
        <f>E16-D16</f>
        <v>471.5797344994571</v>
      </c>
    </row>
    <row r="17" ht="12.75">
      <c r="F17" s="8"/>
    </row>
    <row r="18" ht="12.75">
      <c r="F18" s="8"/>
    </row>
    <row r="19" ht="12.75">
      <c r="F19" s="8"/>
    </row>
    <row r="20" ht="12.75">
      <c r="F20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90" zoomScaleSheetLayoutView="90" zoomScalePageLayoutView="0" workbookViewId="0" topLeftCell="A1">
      <selection activeCell="C37" sqref="C37"/>
    </sheetView>
  </sheetViews>
  <sheetFormatPr defaultColWidth="9.140625" defaultRowHeight="12.75"/>
  <cols>
    <col min="1" max="1" width="27.421875" style="0" customWidth="1"/>
    <col min="2" max="2" width="28.28125" style="0" customWidth="1"/>
    <col min="3" max="4" width="19.57421875" style="4" bestFit="1" customWidth="1"/>
    <col min="5" max="5" width="19.57421875" style="4" customWidth="1"/>
    <col min="6" max="6" width="19.57421875" style="4" bestFit="1" customWidth="1"/>
  </cols>
  <sheetData>
    <row r="1" ht="18">
      <c r="A1" s="1" t="s">
        <v>20</v>
      </c>
    </row>
    <row r="2" ht="13.5" thickBot="1"/>
    <row r="3" spans="1:6" s="28" customFormat="1" ht="16.5" thickBot="1">
      <c r="A3" s="29" t="s">
        <v>1</v>
      </c>
      <c r="B3" s="30" t="s">
        <v>2</v>
      </c>
      <c r="C3" s="32" t="s">
        <v>25</v>
      </c>
      <c r="D3" s="32" t="s">
        <v>95</v>
      </c>
      <c r="E3" s="32" t="s">
        <v>98</v>
      </c>
      <c r="F3" s="31" t="s">
        <v>3</v>
      </c>
    </row>
    <row r="4" spans="1:7" ht="12.75">
      <c r="A4" s="17" t="s">
        <v>9</v>
      </c>
      <c r="B4" s="34">
        <v>500000</v>
      </c>
      <c r="C4" s="23">
        <v>0</v>
      </c>
      <c r="D4" s="20">
        <v>0</v>
      </c>
      <c r="E4" s="20"/>
      <c r="F4" s="21">
        <f>D4-C4</f>
        <v>0</v>
      </c>
      <c r="G4" s="7"/>
    </row>
    <row r="5" spans="1:7" ht="12.75">
      <c r="A5" s="35"/>
      <c r="B5" s="36"/>
      <c r="C5" s="37">
        <v>0</v>
      </c>
      <c r="D5" s="27">
        <v>0</v>
      </c>
      <c r="E5" s="27"/>
      <c r="F5" s="27">
        <f>D5-C5</f>
        <v>0</v>
      </c>
      <c r="G5" s="7"/>
    </row>
    <row r="6" spans="1:6" ht="13.5" thickBot="1">
      <c r="A6" s="18"/>
      <c r="B6" s="83" t="s">
        <v>96</v>
      </c>
      <c r="C6" s="24">
        <v>294.81780000000003</v>
      </c>
      <c r="D6" s="109">
        <f>C6*1.059</f>
        <v>312.2120502</v>
      </c>
      <c r="E6" s="24">
        <f>D6*1.056</f>
        <v>329.6959250112</v>
      </c>
      <c r="F6" s="24">
        <f>D6-C6</f>
        <v>17.394250199999988</v>
      </c>
    </row>
    <row r="7" spans="1:6" ht="12.75">
      <c r="A7" s="15"/>
      <c r="B7" s="9"/>
      <c r="C7" s="20"/>
      <c r="D7" s="10"/>
      <c r="E7" s="10"/>
      <c r="F7" s="20"/>
    </row>
    <row r="8" spans="1:6" s="1" customFormat="1" ht="18.75" thickBot="1">
      <c r="A8" s="19" t="s">
        <v>10</v>
      </c>
      <c r="B8" s="13"/>
      <c r="C8" s="25">
        <f>SUM(C4:C7)</f>
        <v>294.81780000000003</v>
      </c>
      <c r="D8" s="14">
        <f>SUM(D4:D7)</f>
        <v>312.2120502</v>
      </c>
      <c r="E8" s="14"/>
      <c r="F8" s="25">
        <f>D8-C8</f>
        <v>17.394250199999988</v>
      </c>
    </row>
    <row r="9" ht="12.75">
      <c r="F9" s="8"/>
    </row>
    <row r="10" ht="18">
      <c r="A10" s="1" t="s">
        <v>41</v>
      </c>
    </row>
    <row r="11" ht="13.5" thickBot="1"/>
    <row r="12" spans="1:6" ht="16.5" thickBot="1">
      <c r="A12" s="29" t="s">
        <v>1</v>
      </c>
      <c r="B12" s="30" t="s">
        <v>2</v>
      </c>
      <c r="C12" s="32" t="s">
        <v>25</v>
      </c>
      <c r="D12" s="32" t="s">
        <v>95</v>
      </c>
      <c r="E12" s="32" t="s">
        <v>98</v>
      </c>
      <c r="F12" s="31" t="s">
        <v>3</v>
      </c>
    </row>
    <row r="13" spans="1:6" ht="12.75">
      <c r="A13" s="17" t="s">
        <v>9</v>
      </c>
      <c r="B13" s="34">
        <v>2485000</v>
      </c>
      <c r="C13" s="23">
        <v>0</v>
      </c>
      <c r="D13" s="20">
        <v>0</v>
      </c>
      <c r="E13" s="5"/>
      <c r="F13" s="21">
        <f>D13-C13</f>
        <v>0</v>
      </c>
    </row>
    <row r="14" spans="1:6" ht="12.75">
      <c r="A14" s="35"/>
      <c r="B14" s="36"/>
      <c r="C14" s="37">
        <v>0</v>
      </c>
      <c r="D14" s="27">
        <v>0</v>
      </c>
      <c r="E14" s="8"/>
      <c r="F14" s="27">
        <f>D14-C14</f>
        <v>0</v>
      </c>
    </row>
    <row r="15" spans="1:6" ht="13.5" thickBot="1">
      <c r="A15" s="18"/>
      <c r="B15" s="38"/>
      <c r="C15" s="24">
        <f>52682/12*1.06</f>
        <v>4653.576666666667</v>
      </c>
      <c r="D15" s="24">
        <f>C15*1.059</f>
        <v>4928.13769</v>
      </c>
      <c r="E15" s="108">
        <f>D15*1.056</f>
        <v>5204.11340064</v>
      </c>
      <c r="F15" s="24">
        <f>D15-C15</f>
        <v>274.56102333333274</v>
      </c>
    </row>
    <row r="16" spans="1:6" ht="12.75">
      <c r="A16" s="15"/>
      <c r="B16" s="9"/>
      <c r="C16" s="20"/>
      <c r="D16" s="10"/>
      <c r="E16" s="10"/>
      <c r="F16" s="20"/>
    </row>
    <row r="17" spans="1:6" ht="18.75" thickBot="1">
      <c r="A17" s="19" t="s">
        <v>10</v>
      </c>
      <c r="B17" s="13"/>
      <c r="C17" s="25">
        <f>SUM(C13:C16)</f>
        <v>4653.576666666667</v>
      </c>
      <c r="D17" s="14">
        <f>SUM(D13:D16)</f>
        <v>4928.13769</v>
      </c>
      <c r="E17" s="14">
        <f>SUM(E4:E16)</f>
        <v>5533.8093256512</v>
      </c>
      <c r="F17" s="25">
        <f>E17-D17</f>
        <v>605.6716356512006</v>
      </c>
    </row>
  </sheetData>
  <sheetProtection/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BreakPreview" zoomScale="60" workbookViewId="0" topLeftCell="A1">
      <selection activeCell="B39" sqref="B39"/>
    </sheetView>
  </sheetViews>
  <sheetFormatPr defaultColWidth="9.140625" defaultRowHeight="12.75"/>
  <cols>
    <col min="1" max="1" width="39.00390625" style="0" bestFit="1" customWidth="1"/>
    <col min="2" max="2" width="88.421875" style="56" bestFit="1" customWidth="1"/>
    <col min="3" max="3" width="23.421875" style="4" bestFit="1" customWidth="1"/>
    <col min="4" max="5" width="25.28125" style="4" customWidth="1"/>
    <col min="6" max="6" width="28.421875" style="4" customWidth="1"/>
  </cols>
  <sheetData>
    <row r="1" ht="36" customHeight="1">
      <c r="A1" s="81" t="s">
        <v>99</v>
      </c>
    </row>
    <row r="2" ht="13.5" thickBot="1"/>
    <row r="3" spans="1:6" s="80" customFormat="1" ht="33.75" customHeight="1" thickBot="1">
      <c r="A3" s="79" t="s">
        <v>1</v>
      </c>
      <c r="B3" s="94" t="s">
        <v>2</v>
      </c>
      <c r="C3" s="96" t="s">
        <v>25</v>
      </c>
      <c r="D3" s="95" t="s">
        <v>95</v>
      </c>
      <c r="E3" s="95" t="s">
        <v>98</v>
      </c>
      <c r="F3" s="110" t="s">
        <v>3</v>
      </c>
    </row>
    <row r="4" spans="1:6" ht="27.75" customHeight="1">
      <c r="A4" s="58" t="s">
        <v>83</v>
      </c>
      <c r="B4" s="59" t="s">
        <v>21</v>
      </c>
      <c r="C4" s="60">
        <v>812</v>
      </c>
      <c r="D4" s="61">
        <f aca="true" t="shared" si="0" ref="D4:D49">C4*1.059</f>
        <v>859.9079999999999</v>
      </c>
      <c r="E4" s="61">
        <f>D4*1.056</f>
        <v>908.0628479999999</v>
      </c>
      <c r="F4" s="61">
        <f>E4-D4</f>
        <v>48.154848000000015</v>
      </c>
    </row>
    <row r="5" spans="1:6" ht="30.75" customHeight="1">
      <c r="A5" s="58" t="s">
        <v>83</v>
      </c>
      <c r="B5" s="62" t="s">
        <v>22</v>
      </c>
      <c r="C5" s="63">
        <v>564</v>
      </c>
      <c r="D5" s="61">
        <f t="shared" si="0"/>
        <v>597.276</v>
      </c>
      <c r="E5" s="61">
        <f aca="true" t="shared" si="1" ref="E5:E49">D5*1.056</f>
        <v>630.7234559999999</v>
      </c>
      <c r="F5" s="61">
        <f aca="true" t="shared" si="2" ref="F5:F49">E5-D5</f>
        <v>33.44745599999999</v>
      </c>
    </row>
    <row r="6" spans="1:6" ht="33" customHeight="1">
      <c r="A6" s="58" t="s">
        <v>83</v>
      </c>
      <c r="B6" s="64" t="s">
        <v>23</v>
      </c>
      <c r="C6" s="65">
        <v>301</v>
      </c>
      <c r="D6" s="61">
        <f t="shared" si="0"/>
        <v>318.75899999999996</v>
      </c>
      <c r="E6" s="61">
        <f t="shared" si="1"/>
        <v>336.60950399999996</v>
      </c>
      <c r="F6" s="61">
        <f t="shared" si="2"/>
        <v>17.850504</v>
      </c>
    </row>
    <row r="7" spans="1:6" ht="36.75" customHeight="1">
      <c r="A7" s="58" t="s">
        <v>83</v>
      </c>
      <c r="B7" s="62" t="s">
        <v>24</v>
      </c>
      <c r="C7" s="63">
        <v>187</v>
      </c>
      <c r="D7" s="61">
        <f t="shared" si="0"/>
        <v>198.033</v>
      </c>
      <c r="E7" s="61">
        <f t="shared" si="1"/>
        <v>209.122848</v>
      </c>
      <c r="F7" s="61">
        <f t="shared" si="2"/>
        <v>11.089848000000018</v>
      </c>
    </row>
    <row r="8" spans="1:6" ht="36.75" customHeight="1">
      <c r="A8" s="58" t="s">
        <v>83</v>
      </c>
      <c r="B8" s="62" t="s">
        <v>42</v>
      </c>
      <c r="C8" s="63">
        <v>495</v>
      </c>
      <c r="D8" s="61">
        <f t="shared" si="0"/>
        <v>524.2049999999999</v>
      </c>
      <c r="E8" s="61">
        <f t="shared" si="1"/>
        <v>553.56048</v>
      </c>
      <c r="F8" s="61">
        <f t="shared" si="2"/>
        <v>29.355480000000057</v>
      </c>
    </row>
    <row r="9" spans="1:6" ht="40.5" customHeight="1">
      <c r="A9" s="58" t="s">
        <v>83</v>
      </c>
      <c r="B9" s="62" t="s">
        <v>43</v>
      </c>
      <c r="C9" s="63">
        <v>1028</v>
      </c>
      <c r="D9" s="61">
        <f t="shared" si="0"/>
        <v>1088.652</v>
      </c>
      <c r="E9" s="61">
        <f t="shared" si="1"/>
        <v>1149.616512</v>
      </c>
      <c r="F9" s="61">
        <f t="shared" si="2"/>
        <v>60.96451200000001</v>
      </c>
    </row>
    <row r="10" spans="1:6" ht="34.5" customHeight="1">
      <c r="A10" s="66" t="s">
        <v>84</v>
      </c>
      <c r="B10" s="67" t="s">
        <v>91</v>
      </c>
      <c r="C10" s="68">
        <v>3000</v>
      </c>
      <c r="D10" s="61">
        <f t="shared" si="0"/>
        <v>3177</v>
      </c>
      <c r="E10" s="61">
        <f t="shared" si="1"/>
        <v>3354.9120000000003</v>
      </c>
      <c r="F10" s="61">
        <f t="shared" si="2"/>
        <v>177.91200000000026</v>
      </c>
    </row>
    <row r="11" spans="1:6" ht="34.5" customHeight="1">
      <c r="A11" s="69"/>
      <c r="B11" s="70" t="s">
        <v>92</v>
      </c>
      <c r="C11" s="68">
        <v>3000</v>
      </c>
      <c r="D11" s="61">
        <f t="shared" si="0"/>
        <v>3177</v>
      </c>
      <c r="E11" s="61">
        <f t="shared" si="1"/>
        <v>3354.9120000000003</v>
      </c>
      <c r="F11" s="61">
        <f t="shared" si="2"/>
        <v>177.91200000000026</v>
      </c>
    </row>
    <row r="12" spans="1:6" s="55" customFormat="1" ht="27.75" customHeight="1">
      <c r="A12" s="71"/>
      <c r="B12" s="72" t="s">
        <v>93</v>
      </c>
      <c r="C12" s="73">
        <v>849</v>
      </c>
      <c r="D12" s="61">
        <f t="shared" si="0"/>
        <v>899.0909999999999</v>
      </c>
      <c r="E12" s="61">
        <f t="shared" si="1"/>
        <v>949.4400959999999</v>
      </c>
      <c r="F12" s="61">
        <f t="shared" si="2"/>
        <v>50.34909600000003</v>
      </c>
    </row>
    <row r="13" spans="1:6" s="7" customFormat="1" ht="38.25" customHeight="1">
      <c r="A13" s="74" t="s">
        <v>44</v>
      </c>
      <c r="B13" s="75" t="s">
        <v>97</v>
      </c>
      <c r="C13" s="61">
        <v>310</v>
      </c>
      <c r="D13" s="61">
        <f t="shared" si="0"/>
        <v>328.28999999999996</v>
      </c>
      <c r="E13" s="61">
        <f t="shared" si="1"/>
        <v>346.67424</v>
      </c>
      <c r="F13" s="61">
        <f t="shared" si="2"/>
        <v>18.384240000000034</v>
      </c>
    </row>
    <row r="14" spans="1:6" s="7" customFormat="1" ht="30.75" customHeight="1">
      <c r="A14" s="76"/>
      <c r="B14" s="75" t="s">
        <v>45</v>
      </c>
      <c r="C14" s="61">
        <v>93</v>
      </c>
      <c r="D14" s="61">
        <f t="shared" si="0"/>
        <v>98.487</v>
      </c>
      <c r="E14" s="61">
        <f t="shared" si="1"/>
        <v>104.002272</v>
      </c>
      <c r="F14" s="61">
        <f t="shared" si="2"/>
        <v>5.51527200000001</v>
      </c>
    </row>
    <row r="15" spans="1:6" s="7" customFormat="1" ht="29.25" customHeight="1">
      <c r="A15" s="77"/>
      <c r="B15" s="75" t="s">
        <v>46</v>
      </c>
      <c r="C15" s="61">
        <v>111</v>
      </c>
      <c r="D15" s="61">
        <f t="shared" si="0"/>
        <v>117.54899999999999</v>
      </c>
      <c r="E15" s="61">
        <f t="shared" si="1"/>
        <v>124.131744</v>
      </c>
      <c r="F15" s="61">
        <f t="shared" si="2"/>
        <v>6.582744000000005</v>
      </c>
    </row>
    <row r="16" spans="1:6" s="7" customFormat="1" ht="26.25" customHeight="1">
      <c r="A16" s="78" t="s">
        <v>47</v>
      </c>
      <c r="B16" s="75" t="s">
        <v>48</v>
      </c>
      <c r="C16" s="61">
        <v>278</v>
      </c>
      <c r="D16" s="61">
        <f t="shared" si="0"/>
        <v>294.402</v>
      </c>
      <c r="E16" s="61">
        <f t="shared" si="1"/>
        <v>310.888512</v>
      </c>
      <c r="F16" s="61">
        <f t="shared" si="2"/>
        <v>16.486512000000005</v>
      </c>
    </row>
    <row r="17" spans="1:6" s="7" customFormat="1" ht="33.75" customHeight="1">
      <c r="A17" s="74" t="s">
        <v>85</v>
      </c>
      <c r="B17" s="75" t="s">
        <v>86</v>
      </c>
      <c r="C17" s="61">
        <v>85</v>
      </c>
      <c r="D17" s="61">
        <f t="shared" si="0"/>
        <v>90.015</v>
      </c>
      <c r="E17" s="61">
        <f t="shared" si="1"/>
        <v>95.05584</v>
      </c>
      <c r="F17" s="61">
        <f t="shared" si="2"/>
        <v>5.040840000000003</v>
      </c>
    </row>
    <row r="18" spans="1:6" s="7" customFormat="1" ht="26.25" customHeight="1">
      <c r="A18" s="74"/>
      <c r="B18" s="75" t="s">
        <v>87</v>
      </c>
      <c r="C18" s="61">
        <v>48</v>
      </c>
      <c r="D18" s="61">
        <f t="shared" si="0"/>
        <v>50.831999999999994</v>
      </c>
      <c r="E18" s="61">
        <f t="shared" si="1"/>
        <v>53.678591999999995</v>
      </c>
      <c r="F18" s="61">
        <f t="shared" si="2"/>
        <v>2.846592000000001</v>
      </c>
    </row>
    <row r="19" spans="1:6" s="7" customFormat="1" ht="32.25" customHeight="1">
      <c r="A19" s="74"/>
      <c r="B19" s="75" t="s">
        <v>88</v>
      </c>
      <c r="C19" s="61">
        <v>370</v>
      </c>
      <c r="D19" s="61">
        <f t="shared" si="0"/>
        <v>391.83</v>
      </c>
      <c r="E19" s="61">
        <f t="shared" si="1"/>
        <v>413.77248000000003</v>
      </c>
      <c r="F19" s="61">
        <f t="shared" si="2"/>
        <v>21.942480000000046</v>
      </c>
    </row>
    <row r="20" spans="1:6" s="7" customFormat="1" ht="26.25" customHeight="1">
      <c r="A20" s="74"/>
      <c r="B20" s="75" t="s">
        <v>89</v>
      </c>
      <c r="C20" s="61">
        <v>155</v>
      </c>
      <c r="D20" s="61">
        <f t="shared" si="0"/>
        <v>164.14499999999998</v>
      </c>
      <c r="E20" s="61">
        <f t="shared" si="1"/>
        <v>173.33712</v>
      </c>
      <c r="F20" s="61">
        <f t="shared" si="2"/>
        <v>9.192120000000017</v>
      </c>
    </row>
    <row r="21" spans="1:6" s="7" customFormat="1" ht="32.25" customHeight="1">
      <c r="A21" s="74"/>
      <c r="B21" s="75" t="s">
        <v>90</v>
      </c>
      <c r="C21" s="61">
        <v>54</v>
      </c>
      <c r="D21" s="61">
        <f t="shared" si="0"/>
        <v>57.186</v>
      </c>
      <c r="E21" s="61">
        <f t="shared" si="1"/>
        <v>60.388416</v>
      </c>
      <c r="F21" s="61">
        <f t="shared" si="2"/>
        <v>3.2024159999999995</v>
      </c>
    </row>
    <row r="22" spans="1:6" s="7" customFormat="1" ht="35.25" customHeight="1">
      <c r="A22" s="74" t="s">
        <v>49</v>
      </c>
      <c r="B22" s="75" t="s">
        <v>50</v>
      </c>
      <c r="C22" s="61">
        <v>794</v>
      </c>
      <c r="D22" s="61">
        <f t="shared" si="0"/>
        <v>840.846</v>
      </c>
      <c r="E22" s="61">
        <f t="shared" si="1"/>
        <v>887.9333760000001</v>
      </c>
      <c r="F22" s="61">
        <f t="shared" si="2"/>
        <v>47.08737600000006</v>
      </c>
    </row>
    <row r="23" spans="1:6" s="7" customFormat="1" ht="29.25" customHeight="1">
      <c r="A23" s="76"/>
      <c r="B23" s="75" t="s">
        <v>52</v>
      </c>
      <c r="C23" s="61">
        <v>329</v>
      </c>
      <c r="D23" s="61">
        <f t="shared" si="0"/>
        <v>348.411</v>
      </c>
      <c r="E23" s="61">
        <f t="shared" si="1"/>
        <v>367.92201600000004</v>
      </c>
      <c r="F23" s="61">
        <f t="shared" si="2"/>
        <v>19.51101600000004</v>
      </c>
    </row>
    <row r="24" spans="1:6" s="7" customFormat="1" ht="27.75" customHeight="1">
      <c r="A24" s="76"/>
      <c r="B24" s="75" t="s">
        <v>51</v>
      </c>
      <c r="C24" s="61">
        <v>523</v>
      </c>
      <c r="D24" s="61">
        <f t="shared" si="0"/>
        <v>553.857</v>
      </c>
      <c r="E24" s="61">
        <f t="shared" si="1"/>
        <v>584.872992</v>
      </c>
      <c r="F24" s="61">
        <f t="shared" si="2"/>
        <v>31.015991999999983</v>
      </c>
    </row>
    <row r="25" spans="1:6" s="7" customFormat="1" ht="27" customHeight="1">
      <c r="A25" s="76"/>
      <c r="B25" s="75" t="s">
        <v>53</v>
      </c>
      <c r="C25" s="61">
        <v>318</v>
      </c>
      <c r="D25" s="61">
        <f t="shared" si="0"/>
        <v>336.762</v>
      </c>
      <c r="E25" s="61">
        <f t="shared" si="1"/>
        <v>355.620672</v>
      </c>
      <c r="F25" s="61">
        <f t="shared" si="2"/>
        <v>18.858672000000013</v>
      </c>
    </row>
    <row r="26" spans="1:6" s="7" customFormat="1" ht="26.25" customHeight="1">
      <c r="A26" s="76"/>
      <c r="B26" s="75" t="s">
        <v>54</v>
      </c>
      <c r="C26" s="61">
        <v>826</v>
      </c>
      <c r="D26" s="61">
        <f t="shared" si="0"/>
        <v>874.7339999999999</v>
      </c>
      <c r="E26" s="61">
        <f t="shared" si="1"/>
        <v>923.719104</v>
      </c>
      <c r="F26" s="61">
        <f t="shared" si="2"/>
        <v>48.98510400000009</v>
      </c>
    </row>
    <row r="27" spans="1:6" s="7" customFormat="1" ht="24" customHeight="1">
      <c r="A27" s="76"/>
      <c r="B27" s="75" t="s">
        <v>58</v>
      </c>
      <c r="C27" s="61">
        <v>274</v>
      </c>
      <c r="D27" s="61">
        <f t="shared" si="0"/>
        <v>290.166</v>
      </c>
      <c r="E27" s="61">
        <f t="shared" si="1"/>
        <v>306.415296</v>
      </c>
      <c r="F27" s="61">
        <f t="shared" si="2"/>
        <v>16.249296000000015</v>
      </c>
    </row>
    <row r="28" spans="1:6" s="7" customFormat="1" ht="24" customHeight="1">
      <c r="A28" s="76"/>
      <c r="B28" s="75" t="s">
        <v>59</v>
      </c>
      <c r="C28" s="61">
        <v>342</v>
      </c>
      <c r="D28" s="61">
        <f t="shared" si="0"/>
        <v>362.178</v>
      </c>
      <c r="E28" s="61">
        <f t="shared" si="1"/>
        <v>382.459968</v>
      </c>
      <c r="F28" s="61">
        <f t="shared" si="2"/>
        <v>20.281968000000006</v>
      </c>
    </row>
    <row r="29" spans="1:6" s="7" customFormat="1" ht="24" customHeight="1">
      <c r="A29" s="76"/>
      <c r="B29" s="75" t="s">
        <v>55</v>
      </c>
      <c r="C29" s="61">
        <v>617</v>
      </c>
      <c r="D29" s="61">
        <f t="shared" si="0"/>
        <v>653.403</v>
      </c>
      <c r="E29" s="61">
        <f t="shared" si="1"/>
        <v>689.9935680000001</v>
      </c>
      <c r="F29" s="61">
        <f t="shared" si="2"/>
        <v>36.590568000000076</v>
      </c>
    </row>
    <row r="30" spans="1:6" s="7" customFormat="1" ht="26.25" customHeight="1">
      <c r="A30" s="76"/>
      <c r="B30" s="75" t="s">
        <v>56</v>
      </c>
      <c r="C30" s="61">
        <v>533</v>
      </c>
      <c r="D30" s="61">
        <f t="shared" si="0"/>
        <v>564.447</v>
      </c>
      <c r="E30" s="61">
        <f t="shared" si="1"/>
        <v>596.0560320000001</v>
      </c>
      <c r="F30" s="61">
        <f t="shared" si="2"/>
        <v>31.60903200000007</v>
      </c>
    </row>
    <row r="31" spans="1:6" s="7" customFormat="1" ht="24" customHeight="1">
      <c r="A31" s="76"/>
      <c r="B31" s="75" t="s">
        <v>57</v>
      </c>
      <c r="C31" s="61">
        <v>645</v>
      </c>
      <c r="D31" s="61">
        <f t="shared" si="0"/>
        <v>683.055</v>
      </c>
      <c r="E31" s="61">
        <f t="shared" si="1"/>
        <v>721.30608</v>
      </c>
      <c r="F31" s="61">
        <f t="shared" si="2"/>
        <v>38.25108</v>
      </c>
    </row>
    <row r="32" spans="1:6" s="7" customFormat="1" ht="27" customHeight="1">
      <c r="A32" s="76"/>
      <c r="B32" s="75" t="s">
        <v>61</v>
      </c>
      <c r="C32" s="61">
        <v>243</v>
      </c>
      <c r="D32" s="61">
        <f t="shared" si="0"/>
        <v>257.337</v>
      </c>
      <c r="E32" s="61">
        <f t="shared" si="1"/>
        <v>271.74787200000003</v>
      </c>
      <c r="F32" s="61">
        <f t="shared" si="2"/>
        <v>14.41087200000004</v>
      </c>
    </row>
    <row r="33" spans="1:6" s="7" customFormat="1" ht="27" customHeight="1">
      <c r="A33" s="77"/>
      <c r="B33" s="75" t="s">
        <v>60</v>
      </c>
      <c r="C33" s="61">
        <v>537</v>
      </c>
      <c r="D33" s="61">
        <f t="shared" si="0"/>
        <v>568.683</v>
      </c>
      <c r="E33" s="61">
        <f t="shared" si="1"/>
        <v>600.529248</v>
      </c>
      <c r="F33" s="61">
        <f t="shared" si="2"/>
        <v>31.84624800000006</v>
      </c>
    </row>
    <row r="34" spans="1:6" s="7" customFormat="1" ht="27.75" customHeight="1">
      <c r="A34" s="74" t="s">
        <v>62</v>
      </c>
      <c r="B34" s="75" t="s">
        <v>63</v>
      </c>
      <c r="C34" s="61">
        <v>59</v>
      </c>
      <c r="D34" s="61">
        <f t="shared" si="0"/>
        <v>62.480999999999995</v>
      </c>
      <c r="E34" s="61">
        <f t="shared" si="1"/>
        <v>65.979936</v>
      </c>
      <c r="F34" s="61">
        <f t="shared" si="2"/>
        <v>3.4989360000000005</v>
      </c>
    </row>
    <row r="35" spans="1:6" s="7" customFormat="1" ht="24.75" customHeight="1">
      <c r="A35" s="76"/>
      <c r="B35" s="75" t="s">
        <v>64</v>
      </c>
      <c r="C35" s="61">
        <v>178</v>
      </c>
      <c r="D35" s="61">
        <f t="shared" si="0"/>
        <v>188.50199999999998</v>
      </c>
      <c r="E35" s="61">
        <f t="shared" si="1"/>
        <v>199.058112</v>
      </c>
      <c r="F35" s="61">
        <f t="shared" si="2"/>
        <v>10.556112000000013</v>
      </c>
    </row>
    <row r="36" spans="1:6" s="7" customFormat="1" ht="27" customHeight="1">
      <c r="A36" s="77"/>
      <c r="B36" s="75" t="s">
        <v>65</v>
      </c>
      <c r="C36" s="61">
        <v>349</v>
      </c>
      <c r="D36" s="61">
        <f t="shared" si="0"/>
        <v>369.59099999999995</v>
      </c>
      <c r="E36" s="61">
        <f t="shared" si="1"/>
        <v>390.28809599999994</v>
      </c>
      <c r="F36" s="61">
        <f t="shared" si="2"/>
        <v>20.697095999999988</v>
      </c>
    </row>
    <row r="37" spans="1:6" s="7" customFormat="1" ht="27" customHeight="1">
      <c r="A37" s="74" t="s">
        <v>66</v>
      </c>
      <c r="B37" s="75" t="s">
        <v>67</v>
      </c>
      <c r="C37" s="61">
        <v>679</v>
      </c>
      <c r="D37" s="61">
        <f t="shared" si="0"/>
        <v>719.0609999999999</v>
      </c>
      <c r="E37" s="61">
        <f t="shared" si="1"/>
        <v>759.328416</v>
      </c>
      <c r="F37" s="61">
        <f t="shared" si="2"/>
        <v>40.267416000000026</v>
      </c>
    </row>
    <row r="38" spans="1:6" s="7" customFormat="1" ht="33" customHeight="1">
      <c r="A38" s="76"/>
      <c r="B38" s="75" t="s">
        <v>94</v>
      </c>
      <c r="C38" s="61">
        <v>119</v>
      </c>
      <c r="D38" s="61">
        <f t="shared" si="0"/>
        <v>126.02099999999999</v>
      </c>
      <c r="E38" s="61">
        <f t="shared" si="1"/>
        <v>133.07817599999998</v>
      </c>
      <c r="F38" s="61">
        <f t="shared" si="2"/>
        <v>7.057175999999998</v>
      </c>
    </row>
    <row r="39" spans="1:6" s="7" customFormat="1" ht="26.25" customHeight="1">
      <c r="A39" s="74" t="s">
        <v>68</v>
      </c>
      <c r="B39" s="75" t="s">
        <v>69</v>
      </c>
      <c r="C39" s="61">
        <v>69</v>
      </c>
      <c r="D39" s="61">
        <f t="shared" si="0"/>
        <v>73.071</v>
      </c>
      <c r="E39" s="61">
        <f t="shared" si="1"/>
        <v>77.162976</v>
      </c>
      <c r="F39" s="61">
        <f t="shared" si="2"/>
        <v>4.0919760000000025</v>
      </c>
    </row>
    <row r="40" spans="1:6" s="7" customFormat="1" ht="23.25">
      <c r="A40" s="77"/>
      <c r="B40" s="75" t="s">
        <v>70</v>
      </c>
      <c r="C40" s="61">
        <v>138</v>
      </c>
      <c r="D40" s="61">
        <f t="shared" si="0"/>
        <v>146.142</v>
      </c>
      <c r="E40" s="61">
        <f t="shared" si="1"/>
        <v>154.325952</v>
      </c>
      <c r="F40" s="61">
        <f t="shared" si="2"/>
        <v>8.183952000000005</v>
      </c>
    </row>
    <row r="41" spans="1:6" s="7" customFormat="1" ht="27.75" customHeight="1">
      <c r="A41" s="74" t="s">
        <v>71</v>
      </c>
      <c r="B41" s="75" t="s">
        <v>72</v>
      </c>
      <c r="C41" s="61">
        <v>151</v>
      </c>
      <c r="D41" s="61">
        <f t="shared" si="0"/>
        <v>159.909</v>
      </c>
      <c r="E41" s="61">
        <f t="shared" si="1"/>
        <v>168.863904</v>
      </c>
      <c r="F41" s="61">
        <f t="shared" si="2"/>
        <v>8.954903999999999</v>
      </c>
    </row>
    <row r="42" spans="1:6" s="7" customFormat="1" ht="27" customHeight="1">
      <c r="A42" s="77"/>
      <c r="B42" s="75" t="s">
        <v>72</v>
      </c>
      <c r="C42" s="61">
        <v>279</v>
      </c>
      <c r="D42" s="61">
        <f t="shared" si="0"/>
        <v>295.46099999999996</v>
      </c>
      <c r="E42" s="61">
        <f t="shared" si="1"/>
        <v>312.00681599999996</v>
      </c>
      <c r="F42" s="61">
        <f t="shared" si="2"/>
        <v>16.545816000000002</v>
      </c>
    </row>
    <row r="43" spans="1:6" s="7" customFormat="1" ht="27.75" customHeight="1">
      <c r="A43" s="74" t="s">
        <v>77</v>
      </c>
      <c r="B43" s="75" t="s">
        <v>74</v>
      </c>
      <c r="C43" s="61">
        <v>74</v>
      </c>
      <c r="D43" s="61">
        <f t="shared" si="0"/>
        <v>78.366</v>
      </c>
      <c r="E43" s="61">
        <f t="shared" si="1"/>
        <v>82.754496</v>
      </c>
      <c r="F43" s="61">
        <f t="shared" si="2"/>
        <v>4.3884960000000035</v>
      </c>
    </row>
    <row r="44" spans="1:6" s="7" customFormat="1" ht="25.5" customHeight="1">
      <c r="A44" s="76"/>
      <c r="B44" s="75" t="s">
        <v>73</v>
      </c>
      <c r="C44" s="61">
        <v>262</v>
      </c>
      <c r="D44" s="61">
        <f t="shared" si="0"/>
        <v>277.45799999999997</v>
      </c>
      <c r="E44" s="61">
        <f t="shared" si="1"/>
        <v>292.99564799999996</v>
      </c>
      <c r="F44" s="61">
        <f t="shared" si="2"/>
        <v>15.53764799999999</v>
      </c>
    </row>
    <row r="45" spans="1:6" s="7" customFormat="1" ht="27" customHeight="1">
      <c r="A45" s="77" t="s">
        <v>75</v>
      </c>
      <c r="B45" s="75" t="s">
        <v>76</v>
      </c>
      <c r="C45" s="61">
        <v>851</v>
      </c>
      <c r="D45" s="61">
        <f t="shared" si="0"/>
        <v>901.209</v>
      </c>
      <c r="E45" s="61">
        <f t="shared" si="1"/>
        <v>951.676704</v>
      </c>
      <c r="F45" s="61">
        <f t="shared" si="2"/>
        <v>50.467704000000026</v>
      </c>
    </row>
    <row r="46" spans="1:6" s="7" customFormat="1" ht="24" customHeight="1">
      <c r="A46" s="74" t="s">
        <v>78</v>
      </c>
      <c r="B46" s="75" t="s">
        <v>80</v>
      </c>
      <c r="C46" s="61">
        <v>137.94</v>
      </c>
      <c r="D46" s="61">
        <f t="shared" si="0"/>
        <v>146.07845999999998</v>
      </c>
      <c r="E46" s="61">
        <f t="shared" si="1"/>
        <v>154.25885376</v>
      </c>
      <c r="F46" s="61">
        <f t="shared" si="2"/>
        <v>8.180393760000015</v>
      </c>
    </row>
    <row r="47" spans="1:6" s="7" customFormat="1" ht="31.5" customHeight="1">
      <c r="A47" s="76"/>
      <c r="B47" s="75" t="s">
        <v>79</v>
      </c>
      <c r="C47" s="61">
        <v>247</v>
      </c>
      <c r="D47" s="61">
        <f t="shared" si="0"/>
        <v>261.573</v>
      </c>
      <c r="E47" s="61">
        <f t="shared" si="1"/>
        <v>276.221088</v>
      </c>
      <c r="F47" s="61">
        <f t="shared" si="2"/>
        <v>14.64808800000003</v>
      </c>
    </row>
    <row r="48" spans="1:6" s="7" customFormat="1" ht="27" customHeight="1">
      <c r="A48" s="76"/>
      <c r="B48" s="75" t="s">
        <v>81</v>
      </c>
      <c r="C48" s="61">
        <v>110.58</v>
      </c>
      <c r="D48" s="61">
        <f t="shared" si="0"/>
        <v>117.10422</v>
      </c>
      <c r="E48" s="61">
        <f t="shared" si="1"/>
        <v>123.66205632</v>
      </c>
      <c r="F48" s="61">
        <f t="shared" si="2"/>
        <v>6.557836320000007</v>
      </c>
    </row>
    <row r="49" spans="1:6" s="7" customFormat="1" ht="35.25" customHeight="1">
      <c r="A49" s="77"/>
      <c r="B49" s="75" t="s">
        <v>82</v>
      </c>
      <c r="C49" s="61">
        <v>209</v>
      </c>
      <c r="D49" s="61">
        <f t="shared" si="0"/>
        <v>221.331</v>
      </c>
      <c r="E49" s="61">
        <f t="shared" si="1"/>
        <v>233.725536</v>
      </c>
      <c r="F49" s="61">
        <f t="shared" si="2"/>
        <v>12.394536000000016</v>
      </c>
    </row>
    <row r="50" spans="1:6" s="7" customFormat="1" ht="23.25">
      <c r="A50" s="84"/>
      <c r="B50" s="85"/>
      <c r="C50" s="60"/>
      <c r="D50" s="86"/>
      <c r="E50" s="86"/>
      <c r="F50" s="86"/>
    </row>
    <row r="51" spans="1:6" s="7" customFormat="1" ht="15">
      <c r="A51" s="87"/>
      <c r="B51" s="88"/>
      <c r="C51" s="89"/>
      <c r="D51" s="90"/>
      <c r="E51" s="90"/>
      <c r="F51" s="90"/>
    </row>
    <row r="52" spans="1:6" s="7" customFormat="1" ht="15">
      <c r="A52" s="87"/>
      <c r="B52" s="88"/>
      <c r="C52" s="89"/>
      <c r="D52" s="90"/>
      <c r="E52" s="90"/>
      <c r="F52" s="90"/>
    </row>
    <row r="53" spans="1:6" s="7" customFormat="1" ht="15">
      <c r="A53" s="87"/>
      <c r="B53" s="88"/>
      <c r="C53" s="89"/>
      <c r="D53" s="90"/>
      <c r="E53" s="90"/>
      <c r="F53" s="90"/>
    </row>
    <row r="54" spans="1:6" s="7" customFormat="1" ht="15">
      <c r="A54" s="87"/>
      <c r="B54" s="88"/>
      <c r="C54" s="89"/>
      <c r="D54" s="90"/>
      <c r="E54" s="90"/>
      <c r="F54" s="90"/>
    </row>
    <row r="55" spans="1:6" s="7" customFormat="1" ht="15">
      <c r="A55" s="87"/>
      <c r="B55" s="88"/>
      <c r="C55" s="89"/>
      <c r="D55" s="90"/>
      <c r="E55" s="90"/>
      <c r="F55" s="90"/>
    </row>
    <row r="56" spans="1:6" s="7" customFormat="1" ht="15">
      <c r="A56" s="87"/>
      <c r="B56" s="88"/>
      <c r="C56" s="89"/>
      <c r="D56" s="90"/>
      <c r="E56" s="90"/>
      <c r="F56" s="90"/>
    </row>
    <row r="57" spans="1:6" s="7" customFormat="1" ht="15">
      <c r="A57" s="87"/>
      <c r="B57" s="88"/>
      <c r="C57" s="89"/>
      <c r="D57" s="90"/>
      <c r="E57" s="90"/>
      <c r="F57" s="90"/>
    </row>
    <row r="58" spans="1:6" s="7" customFormat="1" ht="15">
      <c r="A58" s="87"/>
      <c r="B58" s="88"/>
      <c r="C58" s="89"/>
      <c r="D58" s="90"/>
      <c r="E58" s="90"/>
      <c r="F58" s="90"/>
    </row>
    <row r="59" spans="1:6" s="7" customFormat="1" ht="15">
      <c r="A59" s="87"/>
      <c r="B59" s="88"/>
      <c r="C59" s="89"/>
      <c r="D59" s="90"/>
      <c r="E59" s="90"/>
      <c r="F59" s="90"/>
    </row>
    <row r="60" spans="1:6" s="7" customFormat="1" ht="15">
      <c r="A60" s="87"/>
      <c r="B60" s="88"/>
      <c r="C60" s="89"/>
      <c r="D60" s="90"/>
      <c r="E60" s="90"/>
      <c r="F60" s="90"/>
    </row>
    <row r="61" spans="1:6" s="7" customFormat="1" ht="15">
      <c r="A61" s="87"/>
      <c r="B61" s="88"/>
      <c r="C61" s="89"/>
      <c r="D61" s="90"/>
      <c r="E61" s="90"/>
      <c r="F61" s="90"/>
    </row>
    <row r="62" spans="1:6" s="7" customFormat="1" ht="15">
      <c r="A62" s="87"/>
      <c r="B62" s="57"/>
      <c r="C62" s="8"/>
      <c r="D62" s="91"/>
      <c r="E62" s="91"/>
      <c r="F62" s="91"/>
    </row>
    <row r="63" spans="1:6" s="7" customFormat="1" ht="15">
      <c r="A63" s="87"/>
      <c r="B63" s="57"/>
      <c r="C63" s="8"/>
      <c r="D63" s="91"/>
      <c r="E63" s="91"/>
      <c r="F63" s="91"/>
    </row>
    <row r="64" spans="1:6" s="7" customFormat="1" ht="15">
      <c r="A64" s="87"/>
      <c r="B64" s="57"/>
      <c r="C64" s="8"/>
      <c r="D64" s="91"/>
      <c r="E64" s="91"/>
      <c r="F64" s="91"/>
    </row>
    <row r="65" spans="1:6" s="7" customFormat="1" ht="15">
      <c r="A65" s="87"/>
      <c r="B65" s="57"/>
      <c r="C65" s="8"/>
      <c r="D65" s="91"/>
      <c r="E65" s="91"/>
      <c r="F65" s="91"/>
    </row>
    <row r="66" spans="1:6" s="7" customFormat="1" ht="15">
      <c r="A66" s="87"/>
      <c r="B66" s="57"/>
      <c r="C66" s="8"/>
      <c r="D66" s="91"/>
      <c r="E66" s="91"/>
      <c r="F66" s="91"/>
    </row>
    <row r="67" spans="1:6" s="7" customFormat="1" ht="15">
      <c r="A67" s="87"/>
      <c r="B67" s="57"/>
      <c r="C67" s="8"/>
      <c r="D67" s="91"/>
      <c r="E67" s="91"/>
      <c r="F67" s="91"/>
    </row>
    <row r="68" spans="1:6" s="7" customFormat="1" ht="15">
      <c r="A68" s="87"/>
      <c r="B68" s="57"/>
      <c r="C68" s="8"/>
      <c r="D68" s="91"/>
      <c r="E68" s="91"/>
      <c r="F68" s="91"/>
    </row>
    <row r="69" spans="1:6" s="7" customFormat="1" ht="14.25">
      <c r="A69" s="92"/>
      <c r="B69" s="57"/>
      <c r="C69" s="8"/>
      <c r="D69" s="91"/>
      <c r="E69" s="91"/>
      <c r="F69" s="91"/>
    </row>
    <row r="70" spans="1:6" s="7" customFormat="1" ht="12.75">
      <c r="A70" s="93"/>
      <c r="B70" s="57"/>
      <c r="C70" s="8"/>
      <c r="D70" s="91"/>
      <c r="E70" s="91"/>
      <c r="F70" s="91"/>
    </row>
    <row r="71" spans="1:6" s="7" customFormat="1" ht="12.75">
      <c r="A71" s="93"/>
      <c r="B71" s="57"/>
      <c r="C71" s="8"/>
      <c r="D71" s="91"/>
      <c r="E71" s="91"/>
      <c r="F71" s="91"/>
    </row>
    <row r="72" spans="1:6" s="7" customFormat="1" ht="12.75">
      <c r="A72" s="93"/>
      <c r="B72" s="57"/>
      <c r="C72" s="8"/>
      <c r="D72" s="91"/>
      <c r="E72" s="91"/>
      <c r="F72" s="91"/>
    </row>
    <row r="73" spans="1:6" s="7" customFormat="1" ht="12.75">
      <c r="A73" s="93"/>
      <c r="B73" s="57"/>
      <c r="C73" s="8"/>
      <c r="D73" s="91"/>
      <c r="E73" s="91"/>
      <c r="F73" s="91"/>
    </row>
    <row r="74" spans="1:6" s="7" customFormat="1" ht="12.75">
      <c r="A74" s="93"/>
      <c r="B74" s="57"/>
      <c r="C74" s="8"/>
      <c r="D74" s="91"/>
      <c r="E74" s="91"/>
      <c r="F74" s="91"/>
    </row>
    <row r="75" spans="1:6" s="7" customFormat="1" ht="12.75">
      <c r="A75" s="93"/>
      <c r="B75" s="57"/>
      <c r="C75" s="8"/>
      <c r="D75" s="91"/>
      <c r="E75" s="91"/>
      <c r="F75" s="91"/>
    </row>
    <row r="76" spans="1:6" s="7" customFormat="1" ht="12.75">
      <c r="A76" s="93"/>
      <c r="B76" s="57"/>
      <c r="C76" s="8"/>
      <c r="D76" s="91"/>
      <c r="E76" s="91"/>
      <c r="F76" s="91"/>
    </row>
    <row r="77" spans="1:6" s="7" customFormat="1" ht="12.75">
      <c r="A77" s="93"/>
      <c r="B77" s="57"/>
      <c r="C77" s="8"/>
      <c r="D77" s="91"/>
      <c r="E77" s="91"/>
      <c r="F77" s="91"/>
    </row>
    <row r="78" spans="1:6" s="7" customFormat="1" ht="12.75">
      <c r="A78" s="93"/>
      <c r="B78" s="57"/>
      <c r="C78" s="8"/>
      <c r="D78" s="91"/>
      <c r="E78" s="91"/>
      <c r="F78" s="91"/>
    </row>
    <row r="79" spans="1:6" s="7" customFormat="1" ht="12.75">
      <c r="A79" s="93"/>
      <c r="B79" s="57"/>
      <c r="C79" s="8"/>
      <c r="D79" s="91"/>
      <c r="E79" s="91"/>
      <c r="F79" s="91"/>
    </row>
    <row r="80" spans="1:6" s="7" customFormat="1" ht="12.75">
      <c r="A80" s="93"/>
      <c r="B80" s="57"/>
      <c r="C80" s="8"/>
      <c r="D80" s="91"/>
      <c r="E80" s="91"/>
      <c r="F80" s="91"/>
    </row>
    <row r="81" spans="1:6" s="7" customFormat="1" ht="12.75">
      <c r="A81" s="93"/>
      <c r="B81" s="57"/>
      <c r="C81" s="8"/>
      <c r="D81" s="91"/>
      <c r="E81" s="91"/>
      <c r="F81" s="91"/>
    </row>
    <row r="82" spans="1:6" s="7" customFormat="1" ht="12.75">
      <c r="A82" s="39"/>
      <c r="B82" s="57"/>
      <c r="C82" s="8"/>
      <c r="D82" s="91"/>
      <c r="E82" s="91"/>
      <c r="F82" s="91"/>
    </row>
    <row r="83" spans="1:6" s="7" customFormat="1" ht="12.75">
      <c r="A83" s="39"/>
      <c r="B83" s="57"/>
      <c r="C83" s="8"/>
      <c r="D83" s="91"/>
      <c r="E83" s="91"/>
      <c r="F83" s="91"/>
    </row>
    <row r="84" spans="1:6" s="7" customFormat="1" ht="12.75">
      <c r="A84" s="39"/>
      <c r="B84" s="57"/>
      <c r="C84" s="8"/>
      <c r="D84" s="91"/>
      <c r="E84" s="91"/>
      <c r="F84" s="91"/>
    </row>
    <row r="85" spans="1:6" s="7" customFormat="1" ht="12.75">
      <c r="A85" s="39"/>
      <c r="B85" s="57"/>
      <c r="C85" s="8"/>
      <c r="D85" s="91"/>
      <c r="E85" s="91"/>
      <c r="F85" s="91"/>
    </row>
    <row r="86" spans="1:6" s="7" customFormat="1" ht="12.75">
      <c r="A86" s="39"/>
      <c r="B86" s="57"/>
      <c r="C86" s="8"/>
      <c r="D86" s="91"/>
      <c r="E86" s="91"/>
      <c r="F86" s="91"/>
    </row>
    <row r="87" spans="1:6" s="7" customFormat="1" ht="12.75">
      <c r="A87" s="39"/>
      <c r="B87" s="57"/>
      <c r="C87" s="8"/>
      <c r="D87" s="91"/>
      <c r="E87" s="91"/>
      <c r="F87" s="91"/>
    </row>
    <row r="88" spans="1:6" s="7" customFormat="1" ht="12.75">
      <c r="A88" s="39"/>
      <c r="B88" s="57"/>
      <c r="C88" s="8"/>
      <c r="D88" s="91"/>
      <c r="E88" s="91"/>
      <c r="F88" s="91"/>
    </row>
    <row r="89" spans="1:6" s="7" customFormat="1" ht="12.75">
      <c r="A89" s="39"/>
      <c r="B89" s="57"/>
      <c r="C89" s="8"/>
      <c r="D89" s="91"/>
      <c r="E89" s="91"/>
      <c r="F89" s="91"/>
    </row>
    <row r="90" spans="1:6" s="7" customFormat="1" ht="12.75">
      <c r="A90" s="39"/>
      <c r="B90" s="57"/>
      <c r="C90" s="8"/>
      <c r="D90" s="91"/>
      <c r="E90" s="91"/>
      <c r="F90" s="91"/>
    </row>
    <row r="91" spans="1:6" s="7" customFormat="1" ht="12.75">
      <c r="A91" s="39"/>
      <c r="B91" s="57"/>
      <c r="C91" s="8"/>
      <c r="D91" s="91"/>
      <c r="E91" s="91"/>
      <c r="F91" s="91"/>
    </row>
    <row r="92" spans="1:6" s="7" customFormat="1" ht="12.75">
      <c r="A92" s="39"/>
      <c r="B92" s="57"/>
      <c r="C92" s="8"/>
      <c r="D92" s="91"/>
      <c r="E92" s="91"/>
      <c r="F92" s="91"/>
    </row>
    <row r="93" spans="1:6" s="7" customFormat="1" ht="12.75">
      <c r="A93" s="39"/>
      <c r="B93" s="57"/>
      <c r="C93" s="8"/>
      <c r="D93" s="91"/>
      <c r="E93" s="91"/>
      <c r="F93" s="91"/>
    </row>
    <row r="94" spans="1:6" s="7" customFormat="1" ht="12.75">
      <c r="A94" s="39"/>
      <c r="B94" s="57"/>
      <c r="C94" s="8"/>
      <c r="D94" s="91"/>
      <c r="E94" s="91"/>
      <c r="F94" s="91"/>
    </row>
    <row r="95" spans="1:6" s="7" customFormat="1" ht="12.75">
      <c r="A95" s="39"/>
      <c r="B95" s="57"/>
      <c r="C95" s="8"/>
      <c r="D95" s="91"/>
      <c r="E95" s="91"/>
      <c r="F95" s="91"/>
    </row>
    <row r="96" spans="1:6" s="7" customFormat="1" ht="12.75">
      <c r="A96" s="39"/>
      <c r="B96" s="57"/>
      <c r="C96" s="8"/>
      <c r="D96" s="91"/>
      <c r="E96" s="91"/>
      <c r="F96" s="91"/>
    </row>
    <row r="97" spans="1:6" s="7" customFormat="1" ht="12.75">
      <c r="A97" s="39"/>
      <c r="B97" s="57"/>
      <c r="C97" s="8"/>
      <c r="D97" s="91"/>
      <c r="E97" s="91"/>
      <c r="F97" s="91"/>
    </row>
    <row r="98" spans="1:6" s="7" customFormat="1" ht="12.75">
      <c r="A98" s="39"/>
      <c r="B98" s="57"/>
      <c r="C98" s="8"/>
      <c r="D98" s="91"/>
      <c r="E98" s="91"/>
      <c r="F98" s="91"/>
    </row>
    <row r="99" spans="1:6" s="7" customFormat="1" ht="12.75">
      <c r="A99" s="39"/>
      <c r="B99" s="57"/>
      <c r="C99" s="8"/>
      <c r="D99" s="91"/>
      <c r="E99" s="91"/>
      <c r="F99" s="91"/>
    </row>
    <row r="100" spans="1:6" s="7" customFormat="1" ht="12.75">
      <c r="A100" s="39"/>
      <c r="B100" s="57"/>
      <c r="C100" s="8"/>
      <c r="D100" s="91"/>
      <c r="E100" s="91"/>
      <c r="F100" s="91"/>
    </row>
    <row r="101" spans="1:6" s="7" customFormat="1" ht="12.75">
      <c r="A101" s="39"/>
      <c r="B101" s="57"/>
      <c r="C101" s="8"/>
      <c r="D101" s="91"/>
      <c r="E101" s="91"/>
      <c r="F101" s="91"/>
    </row>
    <row r="102" spans="1:6" s="7" customFormat="1" ht="12.75">
      <c r="A102" s="39"/>
      <c r="B102" s="57"/>
      <c r="C102" s="8"/>
      <c r="D102" s="91"/>
      <c r="E102" s="91"/>
      <c r="F102" s="91"/>
    </row>
    <row r="103" spans="1:6" s="7" customFormat="1" ht="12.75">
      <c r="A103" s="39"/>
      <c r="B103" s="57"/>
      <c r="C103" s="8"/>
      <c r="D103" s="91"/>
      <c r="E103" s="91"/>
      <c r="F103" s="91"/>
    </row>
    <row r="104" spans="1:6" s="7" customFormat="1" ht="12.75">
      <c r="A104" s="39"/>
      <c r="B104" s="57"/>
      <c r="C104" s="8"/>
      <c r="D104" s="91"/>
      <c r="E104" s="91"/>
      <c r="F104" s="91"/>
    </row>
    <row r="105" spans="1:6" s="7" customFormat="1" ht="12.75">
      <c r="A105" s="39"/>
      <c r="B105" s="57"/>
      <c r="C105" s="8"/>
      <c r="D105" s="91"/>
      <c r="E105" s="91"/>
      <c r="F105" s="91"/>
    </row>
    <row r="106" spans="1:6" s="7" customFormat="1" ht="12.75">
      <c r="A106" s="39"/>
      <c r="B106" s="57"/>
      <c r="C106" s="8"/>
      <c r="D106" s="91"/>
      <c r="E106" s="91"/>
      <c r="F106" s="91"/>
    </row>
    <row r="107" spans="1:6" s="7" customFormat="1" ht="12.75">
      <c r="A107" s="39"/>
      <c r="B107" s="57"/>
      <c r="C107" s="8"/>
      <c r="D107" s="91"/>
      <c r="E107" s="91"/>
      <c r="F107" s="91"/>
    </row>
    <row r="108" spans="1:6" s="7" customFormat="1" ht="12.75">
      <c r="A108" s="39"/>
      <c r="B108" s="57"/>
      <c r="C108" s="8"/>
      <c r="D108" s="91"/>
      <c r="E108" s="91"/>
      <c r="F108" s="91"/>
    </row>
    <row r="109" spans="1:6" s="7" customFormat="1" ht="12.75">
      <c r="A109" s="39"/>
      <c r="B109" s="57"/>
      <c r="C109" s="8"/>
      <c r="D109" s="91"/>
      <c r="E109" s="91"/>
      <c r="F109" s="91"/>
    </row>
    <row r="110" spans="1:6" s="7" customFormat="1" ht="12.75">
      <c r="A110" s="39"/>
      <c r="B110" s="57"/>
      <c r="C110" s="8"/>
      <c r="D110" s="91"/>
      <c r="E110" s="91"/>
      <c r="F110" s="91"/>
    </row>
    <row r="111" spans="1:6" s="7" customFormat="1" ht="12.75">
      <c r="A111" s="39"/>
      <c r="B111" s="57"/>
      <c r="C111" s="8"/>
      <c r="D111" s="91"/>
      <c r="E111" s="91"/>
      <c r="F111" s="91"/>
    </row>
    <row r="112" spans="1:6" s="7" customFormat="1" ht="12.75">
      <c r="A112" s="39"/>
      <c r="B112" s="57"/>
      <c r="C112" s="8"/>
      <c r="D112" s="91"/>
      <c r="E112" s="91"/>
      <c r="F112" s="91"/>
    </row>
    <row r="113" spans="1:6" s="7" customFormat="1" ht="12.75">
      <c r="A113" s="39"/>
      <c r="B113" s="57"/>
      <c r="C113" s="8"/>
      <c r="D113" s="91"/>
      <c r="E113" s="91"/>
      <c r="F113" s="91"/>
    </row>
    <row r="114" spans="1:6" s="7" customFormat="1" ht="12.75">
      <c r="A114" s="39"/>
      <c r="B114" s="57"/>
      <c r="C114" s="8"/>
      <c r="D114" s="91"/>
      <c r="E114" s="91"/>
      <c r="F114" s="91"/>
    </row>
    <row r="115" spans="1:6" s="7" customFormat="1" ht="12.75">
      <c r="A115" s="39"/>
      <c r="B115" s="57"/>
      <c r="C115" s="8"/>
      <c r="D115" s="91"/>
      <c r="E115" s="91"/>
      <c r="F115" s="91"/>
    </row>
    <row r="116" spans="1:6" s="7" customFormat="1" ht="12.75">
      <c r="A116" s="39"/>
      <c r="B116" s="57"/>
      <c r="C116" s="8"/>
      <c r="D116" s="91"/>
      <c r="E116" s="91"/>
      <c r="F116" s="91"/>
    </row>
    <row r="117" spans="1:6" s="7" customFormat="1" ht="12.75">
      <c r="A117" s="39"/>
      <c r="B117" s="57"/>
      <c r="C117" s="8"/>
      <c r="D117" s="91"/>
      <c r="E117" s="91"/>
      <c r="F117" s="91"/>
    </row>
    <row r="118" spans="1:6" s="7" customFormat="1" ht="12.75">
      <c r="A118" s="39"/>
      <c r="B118" s="57"/>
      <c r="C118" s="8"/>
      <c r="D118" s="91"/>
      <c r="E118" s="91"/>
      <c r="F118" s="91"/>
    </row>
    <row r="119" spans="1:6" s="7" customFormat="1" ht="12.75">
      <c r="A119" s="39"/>
      <c r="B119" s="57"/>
      <c r="C119" s="8"/>
      <c r="D119" s="91"/>
      <c r="E119" s="91"/>
      <c r="F119" s="91"/>
    </row>
    <row r="120" spans="1:6" s="7" customFormat="1" ht="12.75">
      <c r="A120" s="39"/>
      <c r="B120" s="57"/>
      <c r="C120" s="8"/>
      <c r="D120" s="91"/>
      <c r="E120" s="91"/>
      <c r="F120" s="91"/>
    </row>
    <row r="121" spans="1:6" s="7" customFormat="1" ht="12.75">
      <c r="A121" s="39"/>
      <c r="B121" s="57"/>
      <c r="C121" s="8"/>
      <c r="D121" s="91"/>
      <c r="E121" s="91"/>
      <c r="F121" s="91"/>
    </row>
    <row r="122" spans="1:6" s="7" customFormat="1" ht="12.75">
      <c r="A122" s="39"/>
      <c r="B122" s="57"/>
      <c r="C122" s="8"/>
      <c r="D122" s="91"/>
      <c r="E122" s="91"/>
      <c r="F122" s="9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 JOUBERT</dc:creator>
  <cp:keywords/>
  <dc:description/>
  <cp:lastModifiedBy>Daphney</cp:lastModifiedBy>
  <cp:lastPrinted>2012-04-20T14:16:58Z</cp:lastPrinted>
  <dcterms:created xsi:type="dcterms:W3CDTF">2010-03-17T15:34:51Z</dcterms:created>
  <dcterms:modified xsi:type="dcterms:W3CDTF">2013-04-04T14:18:20Z</dcterms:modified>
  <cp:category/>
  <cp:version/>
  <cp:contentType/>
  <cp:contentStatus/>
</cp:coreProperties>
</file>